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F68A993D-5CCA-4ADB-BA2B-6927BC5F5E5D}" xr6:coauthVersionLast="47" xr6:coauthVersionMax="47" xr10:uidLastSave="{00000000-0000-0000-0000-000000000000}"/>
  <bookViews>
    <workbookView xWindow="2130" yWindow="0" windowWidth="27735" windowHeight="210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645" i="1" l="1"/>
  <c r="L645" i="1" s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B647" i="1"/>
  <c r="F647" i="1"/>
  <c r="E647" i="1"/>
  <c r="D647" i="1"/>
  <c r="C647" i="1"/>
  <c r="E654" i="1"/>
  <c r="D651" i="1"/>
  <c r="C651" i="1"/>
  <c r="B651" i="1"/>
  <c r="G623" i="1"/>
  <c r="G628" i="1"/>
  <c r="B625" i="1"/>
  <c r="A647" i="1"/>
  <c r="A625" i="1"/>
  <c r="G622" i="1"/>
  <c r="G621" i="1"/>
  <c r="G620" i="1"/>
  <c r="G619" i="1"/>
  <c r="G618" i="1"/>
  <c r="G615" i="1"/>
  <c r="G617" i="1"/>
  <c r="G616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F625" i="1"/>
  <c r="E625" i="1"/>
  <c r="D625" i="1"/>
  <c r="C625" i="1"/>
  <c r="B566" i="1"/>
  <c r="G571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8" i="1"/>
  <c r="G529" i="1"/>
  <c r="G527" i="1"/>
  <c r="G526" i="1"/>
  <c r="G525" i="1"/>
  <c r="G524" i="1"/>
  <c r="G523" i="1"/>
  <c r="G522" i="1"/>
  <c r="G521" i="1"/>
  <c r="A508" i="1"/>
  <c r="A566" i="1"/>
  <c r="G520" i="1"/>
  <c r="G519" i="1"/>
  <c r="G518" i="1"/>
  <c r="G517" i="1"/>
  <c r="G516" i="1"/>
  <c r="G515" i="1"/>
  <c r="G514" i="1"/>
  <c r="D568" i="1"/>
  <c r="C568" i="1"/>
  <c r="B568" i="1"/>
  <c r="F566" i="1"/>
  <c r="E566" i="1"/>
  <c r="D566" i="1"/>
  <c r="C566" i="1"/>
  <c r="G513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6" i="1"/>
  <c r="G457" i="1"/>
  <c r="D42" i="1"/>
  <c r="C42" i="1"/>
  <c r="B42" i="1"/>
  <c r="A100" i="1"/>
  <c r="D102" i="1"/>
  <c r="C102" i="1"/>
  <c r="B102" i="1"/>
  <c r="G647" i="1" l="1"/>
  <c r="G625" i="1"/>
  <c r="G651" i="1"/>
  <c r="D510" i="1"/>
  <c r="C510" i="1"/>
  <c r="B510" i="1"/>
  <c r="F508" i="1"/>
  <c r="E508" i="1"/>
  <c r="D508" i="1"/>
  <c r="C508" i="1"/>
  <c r="B508" i="1"/>
  <c r="G455" i="1"/>
  <c r="G510" i="1" l="1"/>
  <c r="G508" i="1"/>
  <c r="G448" i="1"/>
  <c r="G566" i="1" l="1"/>
  <c r="G447" i="1"/>
  <c r="G446" i="1" l="1"/>
  <c r="G445" i="1" l="1"/>
  <c r="G444" i="1" l="1"/>
  <c r="G443" i="1" l="1"/>
  <c r="G442" i="1" l="1"/>
  <c r="D441" i="1" l="1"/>
  <c r="G441" i="1" l="1"/>
  <c r="G440" i="1" l="1"/>
  <c r="G439" i="1" l="1"/>
  <c r="G438" i="1" l="1"/>
  <c r="G437" i="1" l="1"/>
  <c r="G436" i="1" l="1"/>
  <c r="G435" i="1" l="1"/>
  <c r="G434" i="1" l="1"/>
  <c r="G433" i="1" l="1"/>
  <c r="G432" i="1" l="1"/>
  <c r="G431" i="1" l="1"/>
  <c r="G430" i="1" l="1"/>
  <c r="G429" i="1" l="1"/>
  <c r="G428" i="1" l="1"/>
  <c r="G427" i="1" l="1"/>
  <c r="G426" i="1" l="1"/>
  <c r="G425" i="1" l="1"/>
  <c r="G424" i="1" l="1"/>
  <c r="G423" i="1" l="1"/>
  <c r="G422" i="1" l="1"/>
  <c r="G421" i="1" l="1"/>
  <c r="G420" i="1" l="1"/>
  <c r="G419" i="1" l="1"/>
  <c r="G418" i="1" l="1"/>
  <c r="G417" i="1" l="1"/>
  <c r="G416" i="1" l="1"/>
  <c r="G415" i="1" l="1"/>
  <c r="G414" i="1" l="1"/>
  <c r="G413" i="1" l="1"/>
  <c r="G412" i="1" l="1"/>
  <c r="G411" i="1" l="1"/>
  <c r="G410" i="1" l="1"/>
  <c r="G409" i="1" l="1"/>
  <c r="G408" i="1" l="1"/>
  <c r="G407" i="1" l="1"/>
  <c r="G406" i="1" l="1"/>
  <c r="G405" i="1" l="1"/>
  <c r="G404" i="1" l="1"/>
  <c r="G403" i="1" l="1"/>
  <c r="G402" i="1" l="1"/>
  <c r="G401" i="1" l="1"/>
  <c r="G400" i="1" l="1"/>
  <c r="G399" i="1" l="1"/>
  <c r="G398" i="1" l="1"/>
  <c r="E450" i="1" l="1"/>
  <c r="G397" i="1" l="1"/>
  <c r="D452" i="1"/>
  <c r="C452" i="1"/>
  <c r="B452" i="1"/>
  <c r="F450" i="1"/>
  <c r="D450" i="1"/>
  <c r="C450" i="1"/>
  <c r="B450" i="1"/>
  <c r="A450" i="1"/>
  <c r="G452" i="1" l="1"/>
  <c r="G450" i="1"/>
  <c r="G390" i="1"/>
  <c r="G389" i="1" l="1"/>
  <c r="G388" i="1" l="1"/>
  <c r="G387" i="1" l="1"/>
  <c r="G386" i="1" l="1"/>
  <c r="G385" i="1" l="1"/>
  <c r="G384" i="1" l="1"/>
  <c r="G383" i="1" l="1"/>
  <c r="G382" i="1" l="1"/>
  <c r="G381" i="1" l="1"/>
  <c r="C380" i="1" l="1"/>
  <c r="A392" i="1" s="1"/>
  <c r="G380" i="1" l="1"/>
  <c r="G379" i="1" l="1"/>
  <c r="G378" i="1" l="1"/>
  <c r="G377" i="1" l="1"/>
  <c r="G376" i="1" l="1"/>
  <c r="G375" i="1" l="1"/>
  <c r="G374" i="1" l="1"/>
  <c r="G373" i="1" l="1"/>
  <c r="G372" i="1" l="1"/>
  <c r="G371" i="1" l="1"/>
  <c r="G370" i="1" l="1"/>
  <c r="G369" i="1" l="1"/>
  <c r="G368" i="1" l="1"/>
  <c r="G367" i="1" l="1"/>
  <c r="G366" i="1" l="1"/>
  <c r="G365" i="1" l="1"/>
  <c r="G364" i="1" l="1"/>
  <c r="G363" i="1" l="1"/>
  <c r="G362" i="1" l="1"/>
  <c r="G361" i="1" l="1"/>
  <c r="G360" i="1" l="1"/>
  <c r="G359" i="1" l="1"/>
  <c r="G358" i="1" l="1"/>
  <c r="G357" i="1" l="1"/>
  <c r="G356" i="1" l="1"/>
  <c r="G355" i="1" l="1"/>
  <c r="G354" i="1" l="1"/>
  <c r="G353" i="1" l="1"/>
  <c r="G352" i="1" l="1"/>
  <c r="G351" i="1" l="1"/>
  <c r="G350" i="1" l="1"/>
  <c r="G349" i="1" l="1"/>
  <c r="G348" i="1" l="1"/>
  <c r="G347" i="1" l="1"/>
  <c r="G346" i="1" l="1"/>
  <c r="G345" i="1" l="1"/>
  <c r="G344" i="1" l="1"/>
  <c r="G343" i="1" l="1"/>
  <c r="G342" i="1" l="1"/>
  <c r="G341" i="1" l="1"/>
  <c r="G340" i="1" l="1"/>
  <c r="C394" i="1" l="1"/>
  <c r="B394" i="1"/>
  <c r="D394" i="1"/>
  <c r="B336" i="1"/>
  <c r="E392" i="1"/>
  <c r="D392" i="1"/>
  <c r="C392" i="1"/>
  <c r="B392" i="1"/>
  <c r="F392" i="1"/>
  <c r="G339" i="1"/>
  <c r="G394" i="1" l="1"/>
  <c r="G392" i="1"/>
  <c r="G332" i="1"/>
  <c r="G331" i="1"/>
  <c r="G330" i="1" l="1"/>
  <c r="G329" i="1" l="1"/>
  <c r="G328" i="1" l="1"/>
  <c r="G327" i="1"/>
  <c r="G326" i="1" l="1"/>
  <c r="G325" i="1" l="1"/>
  <c r="G324" i="1" l="1"/>
  <c r="G323" i="1" l="1"/>
  <c r="G322" i="1" l="1"/>
  <c r="G321" i="1" l="1"/>
  <c r="G320" i="1" l="1"/>
  <c r="G319" i="1" l="1"/>
  <c r="G318" i="1" l="1"/>
  <c r="G317" i="1" l="1"/>
  <c r="G316" i="1" l="1"/>
  <c r="G315" i="1" l="1"/>
  <c r="G314" i="1" l="1"/>
  <c r="G313" i="1" l="1"/>
  <c r="G312" i="1" l="1"/>
  <c r="G311" i="1" l="1"/>
  <c r="G310" i="1" l="1"/>
  <c r="G309" i="1" l="1"/>
  <c r="G308" i="1" l="1"/>
  <c r="G307" i="1" l="1"/>
  <c r="G306" i="1" l="1"/>
  <c r="G305" i="1" l="1"/>
  <c r="G304" i="1" l="1"/>
  <c r="G303" i="1" l="1"/>
  <c r="G302" i="1" l="1"/>
  <c r="G301" i="1" l="1"/>
  <c r="G300" i="1" l="1"/>
  <c r="G299" i="1" l="1"/>
  <c r="G298" i="1" l="1"/>
  <c r="G297" i="1" l="1"/>
  <c r="G296" i="1" l="1"/>
  <c r="G295" i="1" l="1"/>
  <c r="G294" i="1" l="1"/>
  <c r="G293" i="1" l="1"/>
  <c r="G292" i="1" l="1"/>
  <c r="G291" i="1" l="1"/>
  <c r="G290" i="1" l="1"/>
  <c r="G289" i="1" l="1"/>
  <c r="G288" i="1" l="1"/>
  <c r="G287" i="1" l="1"/>
  <c r="G286" i="1" l="1"/>
  <c r="G285" i="1" l="1"/>
  <c r="G284" i="1" l="1"/>
  <c r="G283" i="1" l="1"/>
  <c r="G282" i="1" l="1"/>
  <c r="A275" i="1" l="1"/>
  <c r="G281" i="1" l="1"/>
  <c r="G280" i="1" l="1"/>
  <c r="G336" i="1" l="1"/>
  <c r="D336" i="1" l="1"/>
  <c r="C336" i="1"/>
  <c r="F334" i="1"/>
  <c r="E334" i="1"/>
  <c r="D334" i="1"/>
  <c r="C334" i="1"/>
  <c r="B334" i="1"/>
  <c r="A334" i="1"/>
  <c r="G334" i="1" l="1"/>
  <c r="G273" i="1"/>
  <c r="G272" i="1" l="1"/>
  <c r="G271" i="1" l="1"/>
  <c r="G270" i="1" l="1"/>
  <c r="G269" i="1" l="1"/>
  <c r="G268" i="1" l="1"/>
  <c r="G267" i="1" l="1"/>
  <c r="G266" i="1" l="1"/>
  <c r="G265" i="1" l="1"/>
  <c r="G264" i="1" l="1"/>
  <c r="G263" i="1" l="1"/>
  <c r="G262" i="1" l="1"/>
  <c r="G261" i="1" l="1"/>
  <c r="G260" i="1" l="1"/>
  <c r="G259" i="1" l="1"/>
  <c r="G258" i="1" l="1"/>
  <c r="G257" i="1" l="1"/>
  <c r="G256" i="1" l="1"/>
  <c r="G255" i="1" l="1"/>
  <c r="G254" i="1" l="1"/>
  <c r="G253" i="1" l="1"/>
  <c r="G252" i="1" l="1"/>
  <c r="G251" i="1" l="1"/>
  <c r="G250" i="1" l="1"/>
  <c r="G249" i="1" l="1"/>
  <c r="G248" i="1" l="1"/>
  <c r="G247" i="1" l="1"/>
  <c r="G246" i="1" l="1"/>
  <c r="G245" i="1" l="1"/>
  <c r="G244" i="1" l="1"/>
  <c r="G243" i="1" l="1"/>
  <c r="G242" i="1" l="1"/>
  <c r="G241" i="1" l="1"/>
  <c r="G240" i="1" l="1"/>
  <c r="G239" i="1" l="1"/>
  <c r="G238" i="1" l="1"/>
  <c r="G237" i="1" l="1"/>
  <c r="G236" i="1" l="1"/>
  <c r="G235" i="1" l="1"/>
  <c r="G234" i="1" l="1"/>
  <c r="G233" i="1" l="1"/>
  <c r="G232" i="1" l="1"/>
  <c r="G231" i="1" l="1"/>
  <c r="G230" i="1" l="1"/>
  <c r="G229" i="1" l="1"/>
  <c r="G228" i="1" l="1"/>
  <c r="G227" i="1" l="1"/>
  <c r="G226" i="1" l="1"/>
  <c r="G225" i="1" l="1"/>
  <c r="G224" i="1"/>
  <c r="G223" i="1"/>
  <c r="G198" i="1"/>
  <c r="D277" i="1" l="1"/>
  <c r="C277" i="1"/>
  <c r="B277" i="1"/>
  <c r="D219" i="1"/>
  <c r="C219" i="1"/>
  <c r="F275" i="1"/>
  <c r="E275" i="1"/>
  <c r="D275" i="1"/>
  <c r="C275" i="1"/>
  <c r="B275" i="1"/>
  <c r="G222" i="1"/>
  <c r="G277" i="1" s="1"/>
  <c r="G215" i="1"/>
  <c r="G275" i="1" l="1"/>
  <c r="G214" i="1"/>
  <c r="G213" i="1" l="1"/>
  <c r="G212" i="1" l="1"/>
  <c r="G211" i="1" l="1"/>
  <c r="G209" i="1" l="1"/>
  <c r="G210" i="1"/>
  <c r="G208" i="1" l="1"/>
  <c r="G207" i="1" l="1"/>
  <c r="G206" i="1" l="1"/>
  <c r="G205" i="1" l="1"/>
  <c r="G204" i="1" l="1"/>
  <c r="G203" i="1" l="1"/>
  <c r="G202" i="1" l="1"/>
  <c r="G201" i="1" l="1"/>
  <c r="G200" i="1" l="1"/>
  <c r="G199" i="1" l="1"/>
  <c r="G98" i="1" l="1"/>
  <c r="G97" i="1"/>
  <c r="G96" i="1"/>
  <c r="G95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50" i="1"/>
  <c r="G151" i="1"/>
  <c r="G153" i="1"/>
  <c r="G154" i="1"/>
  <c r="G155" i="1"/>
  <c r="G157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B176" i="1" l="1"/>
  <c r="B219" i="1" s="1"/>
  <c r="G176" i="1" l="1"/>
  <c r="G219" i="1" s="1"/>
  <c r="B217" i="1"/>
  <c r="F217" i="1" l="1"/>
  <c r="E217" i="1"/>
  <c r="D217" i="1"/>
  <c r="C217" i="1"/>
  <c r="A217" i="1"/>
  <c r="G217" i="1" l="1"/>
  <c r="A40" i="1" l="1"/>
  <c r="C156" i="1"/>
  <c r="C654" i="1" s="1"/>
  <c r="G156" i="1" l="1"/>
  <c r="C161" i="1"/>
  <c r="B152" i="1" l="1"/>
  <c r="B654" i="1" s="1"/>
  <c r="G152" i="1" l="1"/>
  <c r="B161" i="1"/>
  <c r="D149" i="1" l="1"/>
  <c r="D654" i="1" s="1"/>
  <c r="G149" i="1" l="1"/>
  <c r="G161" i="1" s="1"/>
  <c r="D161" i="1"/>
  <c r="A159" i="1"/>
  <c r="A656" i="1" s="1"/>
  <c r="F159" i="1" l="1"/>
  <c r="E159" i="1"/>
  <c r="D159" i="1"/>
  <c r="C159" i="1"/>
  <c r="B159" i="1"/>
  <c r="G159" i="1" l="1"/>
  <c r="G94" i="1"/>
  <c r="D40" i="1" l="1"/>
  <c r="C40" i="1"/>
  <c r="B40" i="1"/>
  <c r="F100" i="1"/>
  <c r="E100" i="1"/>
  <c r="D100" i="1"/>
  <c r="C100" i="1"/>
  <c r="B10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654" i="1" l="1"/>
  <c r="G100" i="1"/>
  <c r="G102" i="1"/>
  <c r="G42" i="1"/>
  <c r="I98" i="1"/>
  <c r="L38" i="1"/>
  <c r="L30" i="1"/>
  <c r="L22" i="1"/>
  <c r="L14" i="1"/>
  <c r="L6" i="1"/>
  <c r="L21" i="1"/>
  <c r="L5" i="1"/>
  <c r="L28" i="1"/>
  <c r="L20" i="1"/>
  <c r="L34" i="1"/>
  <c r="L33" i="1"/>
  <c r="L37" i="1"/>
  <c r="L29" i="1"/>
  <c r="L13" i="1"/>
  <c r="L12" i="1"/>
  <c r="L26" i="1"/>
  <c r="L9" i="1"/>
  <c r="L36" i="1"/>
  <c r="L25" i="1"/>
  <c r="L7" i="1"/>
  <c r="L35" i="1"/>
  <c r="L27" i="1"/>
  <c r="L19" i="1"/>
  <c r="L11" i="1"/>
  <c r="L18" i="1"/>
  <c r="L10" i="1"/>
  <c r="L17" i="1"/>
  <c r="L15" i="1"/>
  <c r="L32" i="1"/>
  <c r="L24" i="1"/>
  <c r="L16" i="1"/>
  <c r="L8" i="1"/>
  <c r="L31" i="1"/>
  <c r="L23" i="1"/>
  <c r="G40" i="1"/>
  <c r="L644" i="1" s="1"/>
  <c r="L642" i="1" l="1"/>
  <c r="L643" i="1"/>
  <c r="L640" i="1"/>
  <c r="L641" i="1"/>
  <c r="L638" i="1"/>
  <c r="L639" i="1"/>
  <c r="L636" i="1"/>
  <c r="L637" i="1"/>
  <c r="L634" i="1"/>
  <c r="L635" i="1"/>
  <c r="L632" i="1"/>
  <c r="L633" i="1"/>
  <c r="L631" i="1"/>
  <c r="L629" i="1"/>
  <c r="L628" i="1"/>
  <c r="L630" i="1"/>
  <c r="G656" i="1"/>
  <c r="L623" i="1"/>
  <c r="L622" i="1"/>
  <c r="L620" i="1"/>
  <c r="L621" i="1"/>
  <c r="L618" i="1"/>
  <c r="L619" i="1"/>
  <c r="L615" i="1"/>
  <c r="L617" i="1"/>
  <c r="L616" i="1"/>
  <c r="L613" i="1"/>
  <c r="L614" i="1"/>
  <c r="L611" i="1"/>
  <c r="L612" i="1"/>
  <c r="L609" i="1"/>
  <c r="L610" i="1"/>
  <c r="L607" i="1"/>
  <c r="L608" i="1"/>
  <c r="L605" i="1"/>
  <c r="L606" i="1"/>
  <c r="L603" i="1"/>
  <c r="L604" i="1"/>
  <c r="L601" i="1"/>
  <c r="L602" i="1"/>
  <c r="L599" i="1"/>
  <c r="L600" i="1"/>
  <c r="L597" i="1"/>
  <c r="L598" i="1"/>
  <c r="L595" i="1"/>
  <c r="L596" i="1"/>
  <c r="L593" i="1"/>
  <c r="L594" i="1"/>
  <c r="L591" i="1"/>
  <c r="L592" i="1"/>
  <c r="L589" i="1"/>
  <c r="L590" i="1"/>
  <c r="L587" i="1"/>
  <c r="L588" i="1"/>
  <c r="L585" i="1"/>
  <c r="L586" i="1"/>
  <c r="L583" i="1"/>
  <c r="L584" i="1"/>
  <c r="L581" i="1"/>
  <c r="L582" i="1"/>
  <c r="L579" i="1"/>
  <c r="L580" i="1"/>
  <c r="L577" i="1"/>
  <c r="L578" i="1"/>
  <c r="L575" i="1"/>
  <c r="L576" i="1"/>
  <c r="L573" i="1"/>
  <c r="L574" i="1"/>
  <c r="L571" i="1"/>
  <c r="L572" i="1"/>
  <c r="L562" i="1"/>
  <c r="L563" i="1"/>
  <c r="L564" i="1"/>
  <c r="L560" i="1"/>
  <c r="L561" i="1"/>
  <c r="L558" i="1"/>
  <c r="L559" i="1"/>
  <c r="L556" i="1"/>
  <c r="L557" i="1"/>
  <c r="L554" i="1"/>
  <c r="L555" i="1"/>
  <c r="L552" i="1"/>
  <c r="L553" i="1"/>
  <c r="L550" i="1"/>
  <c r="L551" i="1"/>
  <c r="L548" i="1"/>
  <c r="L549" i="1"/>
  <c r="L546" i="1"/>
  <c r="L547" i="1"/>
  <c r="L544" i="1"/>
  <c r="L545" i="1"/>
  <c r="L542" i="1"/>
  <c r="L543" i="1"/>
  <c r="L540" i="1"/>
  <c r="L541" i="1"/>
  <c r="L538" i="1"/>
  <c r="L539" i="1"/>
  <c r="L536" i="1"/>
  <c r="L537" i="1"/>
  <c r="L534" i="1"/>
  <c r="L535" i="1"/>
  <c r="L532" i="1"/>
  <c r="L533" i="1"/>
  <c r="L530" i="1"/>
  <c r="L531" i="1"/>
  <c r="L527" i="1"/>
  <c r="L525" i="1"/>
  <c r="L526" i="1"/>
  <c r="L523" i="1"/>
  <c r="L524" i="1"/>
  <c r="L521" i="1"/>
  <c r="L522" i="1"/>
  <c r="L519" i="1"/>
  <c r="L520" i="1"/>
  <c r="L517" i="1"/>
  <c r="L518" i="1"/>
  <c r="L515" i="1"/>
  <c r="L514" i="1"/>
  <c r="L513" i="1"/>
  <c r="L516" i="1"/>
  <c r="L506" i="1"/>
  <c r="L499" i="1"/>
  <c r="L503" i="1"/>
  <c r="L504" i="1"/>
  <c r="L505" i="1"/>
  <c r="L502" i="1"/>
  <c r="L500" i="1"/>
  <c r="L501" i="1"/>
  <c r="L498" i="1"/>
  <c r="L496" i="1"/>
  <c r="L497" i="1"/>
  <c r="L494" i="1"/>
  <c r="L495" i="1"/>
  <c r="L492" i="1"/>
  <c r="L493" i="1"/>
  <c r="L490" i="1"/>
  <c r="L491" i="1"/>
  <c r="L488" i="1"/>
  <c r="L489" i="1"/>
  <c r="L486" i="1"/>
  <c r="L487" i="1"/>
  <c r="L484" i="1"/>
  <c r="L485" i="1"/>
  <c r="L482" i="1"/>
  <c r="L483" i="1"/>
  <c r="L480" i="1"/>
  <c r="L481" i="1"/>
  <c r="L478" i="1"/>
  <c r="L479" i="1"/>
  <c r="L477" i="1"/>
  <c r="L476" i="1"/>
  <c r="L475" i="1"/>
  <c r="L473" i="1"/>
  <c r="L474" i="1"/>
  <c r="L471" i="1"/>
  <c r="L472" i="1"/>
  <c r="L469" i="1"/>
  <c r="L470" i="1"/>
  <c r="L467" i="1"/>
  <c r="L468" i="1"/>
  <c r="L465" i="1"/>
  <c r="L466" i="1"/>
  <c r="L463" i="1"/>
  <c r="L464" i="1"/>
  <c r="L461" i="1"/>
  <c r="L462" i="1"/>
  <c r="L459" i="1"/>
  <c r="L460" i="1"/>
  <c r="L457" i="1"/>
  <c r="L458" i="1"/>
  <c r="L455" i="1"/>
  <c r="L456" i="1"/>
  <c r="L448" i="1"/>
  <c r="L446" i="1"/>
  <c r="L447" i="1"/>
  <c r="L444" i="1"/>
  <c r="L445" i="1"/>
  <c r="L443" i="1"/>
  <c r="L441" i="1"/>
  <c r="L442" i="1"/>
  <c r="L439" i="1"/>
  <c r="L440" i="1"/>
  <c r="L426" i="1"/>
  <c r="L437" i="1"/>
  <c r="L438" i="1"/>
  <c r="L435" i="1"/>
  <c r="L436" i="1"/>
  <c r="L433" i="1"/>
  <c r="L434" i="1"/>
  <c r="L431" i="1"/>
  <c r="L432" i="1"/>
  <c r="L429" i="1"/>
  <c r="L430" i="1"/>
  <c r="L427" i="1"/>
  <c r="L428" i="1"/>
  <c r="L424" i="1"/>
  <c r="L425" i="1"/>
  <c r="L422" i="1"/>
  <c r="L423" i="1"/>
  <c r="L420" i="1"/>
  <c r="L421" i="1"/>
  <c r="L419" i="1"/>
  <c r="L417" i="1"/>
  <c r="L418" i="1"/>
  <c r="L415" i="1"/>
  <c r="L416" i="1"/>
  <c r="L413" i="1"/>
  <c r="L414" i="1"/>
  <c r="L411" i="1"/>
  <c r="L412" i="1"/>
  <c r="L409" i="1"/>
  <c r="L410" i="1"/>
  <c r="L407" i="1"/>
  <c r="L408" i="1"/>
  <c r="L405" i="1"/>
  <c r="L406" i="1"/>
  <c r="L403" i="1"/>
  <c r="L404" i="1"/>
  <c r="L401" i="1"/>
  <c r="L402" i="1"/>
  <c r="L399" i="1"/>
  <c r="L400" i="1"/>
  <c r="L383" i="1"/>
  <c r="L390" i="1"/>
  <c r="L397" i="1"/>
  <c r="L398" i="1"/>
  <c r="L382" i="1"/>
  <c r="L389" i="1"/>
  <c r="L388" i="1"/>
  <c r="L387" i="1"/>
  <c r="L386" i="1"/>
  <c r="L385" i="1"/>
  <c r="L384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1" i="1"/>
  <c r="L342" i="1"/>
  <c r="L340" i="1"/>
  <c r="L339" i="1"/>
  <c r="L332" i="1"/>
  <c r="L331" i="1"/>
  <c r="L45" i="1"/>
  <c r="L330" i="1"/>
  <c r="L329" i="1"/>
  <c r="L327" i="1"/>
  <c r="L328" i="1"/>
  <c r="L326" i="1"/>
  <c r="L325" i="1"/>
  <c r="L324" i="1"/>
  <c r="L323" i="1"/>
  <c r="L322" i="1"/>
  <c r="L314" i="1"/>
  <c r="L321" i="1"/>
  <c r="L320" i="1"/>
  <c r="L312" i="1"/>
  <c r="L319" i="1"/>
  <c r="L318" i="1"/>
  <c r="L316" i="1"/>
  <c r="L315" i="1"/>
  <c r="L313" i="1"/>
  <c r="L317" i="1"/>
  <c r="L311" i="1"/>
  <c r="L310" i="1"/>
  <c r="L308" i="1"/>
  <c r="L307" i="1"/>
  <c r="L306" i="1"/>
  <c r="L309" i="1"/>
  <c r="L64" i="1"/>
  <c r="L91" i="1"/>
  <c r="L86" i="1"/>
  <c r="L47" i="1"/>
  <c r="L65" i="1"/>
  <c r="L58" i="1"/>
  <c r="L51" i="1"/>
  <c r="L52" i="1"/>
  <c r="L62" i="1"/>
  <c r="L98" i="1"/>
  <c r="L93" i="1"/>
  <c r="L94" i="1"/>
  <c r="L95" i="1"/>
  <c r="L73" i="1"/>
  <c r="L66" i="1"/>
  <c r="L59" i="1"/>
  <c r="L60" i="1"/>
  <c r="L85" i="1"/>
  <c r="L79" i="1"/>
  <c r="L56" i="1"/>
  <c r="L81" i="1"/>
  <c r="L74" i="1"/>
  <c r="L67" i="1"/>
  <c r="L68" i="1"/>
  <c r="L46" i="1"/>
  <c r="L53" i="1"/>
  <c r="L72" i="1"/>
  <c r="L89" i="1"/>
  <c r="L82" i="1"/>
  <c r="L75" i="1"/>
  <c r="L76" i="1"/>
  <c r="L54" i="1"/>
  <c r="L63" i="1"/>
  <c r="L80" i="1"/>
  <c r="L97" i="1"/>
  <c r="L90" i="1"/>
  <c r="L83" i="1"/>
  <c r="L84" i="1"/>
  <c r="L92" i="1"/>
  <c r="L77" i="1"/>
  <c r="L70" i="1"/>
  <c r="L96" i="1"/>
  <c r="L49" i="1"/>
  <c r="L71" i="1"/>
  <c r="L55" i="1"/>
  <c r="L61" i="1"/>
  <c r="L88" i="1"/>
  <c r="L305" i="1"/>
  <c r="L78" i="1"/>
  <c r="L69" i="1"/>
  <c r="L57" i="1"/>
  <c r="L48" i="1"/>
  <c r="L50" i="1"/>
  <c r="L87" i="1"/>
  <c r="L303" i="1"/>
  <c r="L304" i="1"/>
  <c r="L301" i="1"/>
  <c r="L302" i="1"/>
  <c r="L299" i="1"/>
  <c r="L300" i="1"/>
  <c r="L297" i="1"/>
  <c r="L298" i="1"/>
  <c r="L295" i="1"/>
  <c r="L296" i="1"/>
  <c r="L293" i="1"/>
  <c r="L294" i="1"/>
  <c r="L291" i="1"/>
  <c r="L292" i="1"/>
  <c r="L289" i="1"/>
  <c r="L290" i="1"/>
  <c r="L287" i="1"/>
  <c r="L288" i="1"/>
  <c r="L285" i="1"/>
  <c r="L286" i="1"/>
  <c r="L284" i="1"/>
  <c r="L270" i="1"/>
  <c r="L262" i="1"/>
  <c r="L254" i="1"/>
  <c r="L246" i="1"/>
  <c r="L238" i="1"/>
  <c r="L230" i="1"/>
  <c r="L222" i="1"/>
  <c r="L208" i="1"/>
  <c r="L200" i="1"/>
  <c r="L192" i="1"/>
  <c r="L184" i="1"/>
  <c r="L176" i="1"/>
  <c r="L168" i="1"/>
  <c r="L154" i="1"/>
  <c r="L146" i="1"/>
  <c r="L138" i="1"/>
  <c r="L130" i="1"/>
  <c r="L122" i="1"/>
  <c r="L114" i="1"/>
  <c r="L106" i="1"/>
  <c r="L211" i="1"/>
  <c r="L133" i="1"/>
  <c r="L283" i="1"/>
  <c r="L269" i="1"/>
  <c r="L261" i="1"/>
  <c r="L253" i="1"/>
  <c r="L245" i="1"/>
  <c r="L237" i="1"/>
  <c r="L229" i="1"/>
  <c r="L215" i="1"/>
  <c r="L207" i="1"/>
  <c r="L199" i="1"/>
  <c r="L191" i="1"/>
  <c r="L183" i="1"/>
  <c r="L175" i="1"/>
  <c r="L167" i="1"/>
  <c r="L153" i="1"/>
  <c r="L145" i="1"/>
  <c r="L137" i="1"/>
  <c r="L129" i="1"/>
  <c r="L121" i="1"/>
  <c r="L113" i="1"/>
  <c r="L105" i="1"/>
  <c r="L203" i="1"/>
  <c r="L109" i="1"/>
  <c r="L282" i="1"/>
  <c r="L268" i="1"/>
  <c r="L260" i="1"/>
  <c r="L252" i="1"/>
  <c r="L244" i="1"/>
  <c r="L236" i="1"/>
  <c r="L228" i="1"/>
  <c r="L214" i="1"/>
  <c r="L206" i="1"/>
  <c r="L198" i="1"/>
  <c r="L190" i="1"/>
  <c r="L182" i="1"/>
  <c r="L174" i="1"/>
  <c r="L166" i="1"/>
  <c r="L152" i="1"/>
  <c r="L144" i="1"/>
  <c r="L136" i="1"/>
  <c r="L128" i="1"/>
  <c r="L120" i="1"/>
  <c r="L112" i="1"/>
  <c r="L179" i="1"/>
  <c r="L117" i="1"/>
  <c r="L281" i="1"/>
  <c r="L267" i="1"/>
  <c r="L259" i="1"/>
  <c r="L251" i="1"/>
  <c r="L243" i="1"/>
  <c r="L235" i="1"/>
  <c r="L227" i="1"/>
  <c r="L213" i="1"/>
  <c r="L205" i="1"/>
  <c r="L197" i="1"/>
  <c r="L189" i="1"/>
  <c r="L181" i="1"/>
  <c r="L173" i="1"/>
  <c r="L165" i="1"/>
  <c r="L151" i="1"/>
  <c r="L143" i="1"/>
  <c r="L135" i="1"/>
  <c r="L127" i="1"/>
  <c r="L119" i="1"/>
  <c r="L111" i="1"/>
  <c r="L187" i="1"/>
  <c r="L141" i="1"/>
  <c r="L280" i="1"/>
  <c r="L266" i="1"/>
  <c r="L258" i="1"/>
  <c r="L250" i="1"/>
  <c r="L242" i="1"/>
  <c r="L234" i="1"/>
  <c r="L226" i="1"/>
  <c r="L212" i="1"/>
  <c r="L204" i="1"/>
  <c r="L196" i="1"/>
  <c r="L188" i="1"/>
  <c r="L180" i="1"/>
  <c r="L172" i="1"/>
  <c r="L164" i="1"/>
  <c r="L150" i="1"/>
  <c r="L142" i="1"/>
  <c r="L134" i="1"/>
  <c r="L126" i="1"/>
  <c r="L118" i="1"/>
  <c r="L110" i="1"/>
  <c r="L157" i="1"/>
  <c r="L273" i="1"/>
  <c r="L265" i="1"/>
  <c r="L257" i="1"/>
  <c r="L249" i="1"/>
  <c r="L241" i="1"/>
  <c r="L233" i="1"/>
  <c r="L225" i="1"/>
  <c r="L195" i="1"/>
  <c r="L171" i="1"/>
  <c r="L149" i="1"/>
  <c r="L125" i="1"/>
  <c r="L272" i="1"/>
  <c r="L264" i="1"/>
  <c r="L256" i="1"/>
  <c r="L248" i="1"/>
  <c r="L240" i="1"/>
  <c r="L232" i="1"/>
  <c r="L224" i="1"/>
  <c r="L210" i="1"/>
  <c r="L202" i="1"/>
  <c r="L194" i="1"/>
  <c r="L186" i="1"/>
  <c r="L178" i="1"/>
  <c r="L170" i="1"/>
  <c r="L156" i="1"/>
  <c r="L148" i="1"/>
  <c r="L140" i="1"/>
  <c r="L132" i="1"/>
  <c r="L124" i="1"/>
  <c r="L116" i="1"/>
  <c r="L108" i="1"/>
  <c r="L271" i="1"/>
  <c r="L263" i="1"/>
  <c r="L255" i="1"/>
  <c r="L247" i="1"/>
  <c r="L239" i="1"/>
  <c r="L231" i="1"/>
  <c r="L223" i="1"/>
  <c r="L209" i="1"/>
  <c r="L201" i="1"/>
  <c r="L193" i="1"/>
  <c r="L185" i="1"/>
  <c r="L177" i="1"/>
  <c r="L169" i="1"/>
  <c r="L155" i="1"/>
  <c r="L147" i="1"/>
  <c r="L139" i="1"/>
  <c r="L131" i="1"/>
  <c r="L123" i="1"/>
  <c r="L115" i="1"/>
  <c r="L107" i="1"/>
  <c r="L528" i="1"/>
  <c r="L529" i="1"/>
  <c r="G568" i="1"/>
</calcChain>
</file>

<file path=xl/sharedStrings.xml><?xml version="1.0" encoding="utf-8"?>
<sst xmlns="http://schemas.openxmlformats.org/spreadsheetml/2006/main" count="430" uniqueCount="204">
  <si>
    <t>----------</t>
  </si>
  <si>
    <t xml:space="preserve">  Sums for 2013</t>
  </si>
  <si>
    <t>Mileage for Litter Pick-up Walks</t>
  </si>
  <si>
    <t>Sums for 2014</t>
  </si>
  <si>
    <t>Total since 5/12/13 start</t>
  </si>
  <si>
    <t>Sums for 2015</t>
  </si>
  <si>
    <t>ice</t>
  </si>
  <si>
    <t>-----------</t>
  </si>
  <si>
    <t>(3.86 on Sat)</t>
  </si>
  <si>
    <t>(4.97 on Sun)</t>
  </si>
  <si>
    <t>snow/ice</t>
  </si>
  <si>
    <t>+ far west trail</t>
  </si>
  <si>
    <t>+ west outer &amp; pond</t>
  </si>
  <si>
    <t>+ far west trail &amp; Forgotten Pond</t>
  </si>
  <si>
    <t>+ west Rogers Rd.</t>
  </si>
  <si>
    <t>rain</t>
  </si>
  <si>
    <t>+ magnet sweep &amp; far west trail</t>
  </si>
  <si>
    <t>+ far west trail and catch basins</t>
  </si>
  <si>
    <t>total walks</t>
  </si>
  <si>
    <t>+ redid Rogers Rd.</t>
  </si>
  <si>
    <t>+ far west streets and catch basins</t>
  </si>
  <si>
    <t>far west, 1 catch basin (2 overgrown)</t>
  </si>
  <si>
    <t>H'ween trash, rain, BOE work, far west basins</t>
  </si>
  <si>
    <t>+ Rolesville park</t>
  </si>
  <si>
    <t>T'giving travel combine</t>
  </si>
  <si>
    <t>+ Rolesville park, sprinkles</t>
  </si>
  <si>
    <t>combined routes, Christmas</t>
  </si>
  <si>
    <t>mileage done on another day</t>
  </si>
  <si>
    <t>comments recorded on right</t>
  </si>
  <si>
    <t>Sums for 2016</t>
  </si>
  <si>
    <t>flurries</t>
  </si>
  <si>
    <t>+ Roleville park, far west, townhouses, catch basins</t>
  </si>
  <si>
    <t>+ Rolesville park, far west + Rogers Rd.</t>
  </si>
  <si>
    <t>ice shift</t>
  </si>
  <si>
    <t>part of far east Rogers Rd. and townhouses, *</t>
  </si>
  <si>
    <t>+ Rolesville park, *</t>
  </si>
  <si>
    <t>* = trail partly closed by town because of powerwashing</t>
  </si>
  <si>
    <t>combined routes, appointments</t>
  </si>
  <si>
    <t>sick</t>
  </si>
  <si>
    <t>+ part of east Rogers</t>
  </si>
  <si>
    <t>+ far west, townhouses, catch basins</t>
  </si>
  <si>
    <t>estimated (no pedometer/bad battery)</t>
  </si>
  <si>
    <t>+ Roleville park, far west, townhouses, catch basins (part)</t>
  </si>
  <si>
    <t>+ part of townhouses, far west Rogers</t>
  </si>
  <si>
    <t>+ Rolesville park, far west + basins, hurricane damage checking</t>
  </si>
  <si>
    <t>+ Rolesville park, part of  far west, tested road washout bypasses</t>
  </si>
  <si>
    <t>Halloween cleanup</t>
  </si>
  <si>
    <t>Sums for 2017</t>
  </si>
  <si>
    <t>2017  Averages</t>
  </si>
  <si>
    <t>2016  Averages</t>
  </si>
  <si>
    <t>2015  Averages</t>
  </si>
  <si>
    <t>Start of Standardization</t>
  </si>
  <si>
    <t>+ east creek</t>
  </si>
  <si>
    <r>
      <t xml:space="preserve">Rogers Road Washout
and Closure by Hurricane Matthew
</t>
    </r>
    <r>
      <rPr>
        <b/>
        <sz val="12"/>
        <color theme="0"/>
        <rFont val="Calibri"/>
        <family val="2"/>
        <scheme val="minor"/>
      </rPr>
      <t>------------------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8"/>
        <color theme="0"/>
        <rFont val="Calibri"/>
        <family val="2"/>
        <scheme val="minor"/>
      </rPr>
      <t xml:space="preserve">  </t>
    </r>
    <r>
      <rPr>
        <b/>
        <sz val="9"/>
        <color theme="0"/>
        <rFont val="Calibri"/>
        <family val="2"/>
        <scheme val="minor"/>
      </rPr>
      <t>[10/8/16 - 12/5/16]</t>
    </r>
  </si>
  <si>
    <t>+ Rolesville park, far west, townhouses, catch basins</t>
  </si>
  <si>
    <t>+ Rolesville park, snow/ice, skip for blood donation</t>
  </si>
  <si>
    <t>+ checking pothole</t>
  </si>
  <si>
    <t>+ fireworks messes on Golden Star Way</t>
  </si>
  <si>
    <t>+ tree blocking trail, extra Rogers Rd. cleanup</t>
  </si>
  <si>
    <t>+ part of Rogers Rd.</t>
  </si>
  <si>
    <t>+ part of far west, Rolesville park</t>
  </si>
  <si>
    <t>+ removed old signs on Rogers Rd., Halloween cleanup</t>
  </si>
  <si>
    <t>+ election work and rain rescheduled walks</t>
  </si>
  <si>
    <t>+ far west Rogers Rd.</t>
  </si>
  <si>
    <t>+ litter flyer pickup and H2 sign removal</t>
  </si>
  <si>
    <t>+ Rolesville park, far west Rogers Rd.</t>
  </si>
  <si>
    <t>http://jgkhome.name/4216AL/Litter_Pick-up_Routes.pdf</t>
  </si>
  <si>
    <t xml:space="preserve"> </t>
  </si>
  <si>
    <t>ROUTES:</t>
  </si>
  <si>
    <t>Excel bug:</t>
  </si>
  <si>
    <t>Hyperlinks no longer work correctly (seen on 12/5/17)</t>
  </si>
  <si>
    <t>Until fixed, just copy the URL to your browser's address bar</t>
  </si>
  <si>
    <t>Christmas travel - only one route cleaned</t>
  </si>
  <si>
    <t>Sums for 2018</t>
  </si>
  <si>
    <t>2018  Averages</t>
  </si>
  <si>
    <t>http://jgkhome.name/Misc/Rogers_Road_Washout.htm</t>
  </si>
  <si>
    <t>PICTURES OF WASHOUT:</t>
  </si>
  <si>
    <t>Excel bug:  Hyperlinks no longer work correctly (seen on 12/5/17)</t>
  </si>
  <si>
    <t xml:space="preserve">  Until fixed, just copy the URL to your browser's address bar</t>
  </si>
  <si>
    <t>xxxxxxxx</t>
  </si>
  <si>
    <t>Trail Closure</t>
  </si>
  <si>
    <t xml:space="preserve">Joined routes to beat predicted Wednesday snow </t>
  </si>
  <si>
    <t>+ far west, townhouses, catch basins, PSNC test station check</t>
  </si>
  <si>
    <t>on third pair of boots</t>
  </si>
  <si>
    <t>on fourth pair of boots</t>
  </si>
  <si>
    <t>Date</t>
  </si>
  <si>
    <t>Route 1</t>
  </si>
  <si>
    <t>Route 3</t>
  </si>
  <si>
    <t>Misc</t>
  </si>
  <si>
    <t>Week Sum</t>
  </si>
  <si>
    <t>Running Sum</t>
  </si>
  <si>
    <t>Route 2</t>
  </si>
  <si>
    <t>on fifth pair of boots</t>
  </si>
  <si>
    <t>+ trail to Forrestville Rd.</t>
  </si>
  <si>
    <t>+ part of far west (on rte #1), townhouses, trail part</t>
  </si>
  <si>
    <t>Tree blocking trail -- Hurricane Florence</t>
  </si>
  <si>
    <t>Whole trail blocked for sewer work</t>
  </si>
  <si>
    <t>Trail closure for sewer work  required changed routes on the flagged days, especially starting on 6/20/18 when the trailhead was closed at Prairie Smoke</t>
  </si>
  <si>
    <t>Election shift, rain</t>
  </si>
  <si>
    <t>Travel,  sick</t>
  </si>
  <si>
    <t>+ far west, townhouses, catch basins, west Rogers Rd. loop</t>
  </si>
  <si>
    <t>+ Rolesville park, west Rogers Rd. loop</t>
  </si>
  <si>
    <t>Travel</t>
  </si>
  <si>
    <t>Sums for 2019</t>
  </si>
  <si>
    <t>2019 Averages</t>
  </si>
  <si>
    <t>+ Rolesville park, rain, 2 huge styrofoam blocks,  west Rogers Rd. loop</t>
  </si>
  <si>
    <t>Whole trail blocked for sewer work + far west Rogers</t>
  </si>
  <si>
    <t>Cold</t>
  </si>
  <si>
    <t>Averages since standardizing in 6/2014   (has low first 7 months)</t>
  </si>
  <si>
    <t>ITEMS FOUND:</t>
  </si>
  <si>
    <t>+ metal flashing and part of north side of Rogers Rd.</t>
  </si>
  <si>
    <t>Predicted rain, route juggling, redid part of Rogers Rd.</t>
  </si>
  <si>
    <t>on sixth pair of boots</t>
  </si>
  <si>
    <t>+ parts of north Roger Rd.</t>
  </si>
  <si>
    <t>+ Rolesville park, parts of north Roger Rd., chair move for DOT</t>
  </si>
  <si>
    <t>+ Rolesville park, part of north side of Rogers Rd.</t>
  </si>
  <si>
    <t>+ bottles  from greenway near Rogers Rd.</t>
  </si>
  <si>
    <t>+ part of far west Rogers Rd.</t>
  </si>
  <si>
    <t>+ Picked up after flooding</t>
  </si>
  <si>
    <t>+ west Rogers Rd. and pond</t>
  </si>
  <si>
    <t>sick delay</t>
  </si>
  <si>
    <t>sick delay, dog bite</t>
  </si>
  <si>
    <t>+ garbage on Rogers Rd.</t>
  </si>
  <si>
    <t>route day shift  (because of election work)</t>
  </si>
  <si>
    <t>rain, Halloween cleanup on east-inner route</t>
  </si>
  <si>
    <t>+ part of north side of Rogers Rd.</t>
  </si>
  <si>
    <t>route day shift  (because of rain and delivery)</t>
  </si>
  <si>
    <t>Sums for 2020</t>
  </si>
  <si>
    <t>http://jgkhome.name/4216AL/litter_pick-up.htm</t>
  </si>
  <si>
    <t>on seventh pair of boots</t>
  </si>
  <si>
    <t>+ far west, townhouses, small catch basin</t>
  </si>
  <si>
    <t>+ pond sign search</t>
  </si>
  <si>
    <t>+ far west, townhouses,  catch basins</t>
  </si>
  <si>
    <t>+ Rogers Rd. east</t>
  </si>
  <si>
    <t>2020 Averages</t>
  </si>
  <si>
    <t>Sums for 2021</t>
  </si>
  <si>
    <t>2021 Averages</t>
  </si>
  <si>
    <t>2014  Averages</t>
  </si>
  <si>
    <t>2013 Averages</t>
  </si>
  <si>
    <t>Notes</t>
  </si>
  <si>
    <t>std avg:</t>
  </si>
  <si>
    <t>+ Rolesville park, dragged tire carcass to car wreck debris pile</t>
  </si>
  <si>
    <t>+ north side of Rogers Rd.</t>
  </si>
  <si>
    <t>+ Rolesville park,  north side of Rogers Rd., Stonewater trailhead+hill</t>
  </si>
  <si>
    <t>+ repaired kicked-out pickets on trail bridge, more sign repair</t>
  </si>
  <si>
    <t>+ bridge repair, rain</t>
  </si>
  <si>
    <t>+ headon car wreck cleanup on Rogers Rd., Stonewater trailhead</t>
  </si>
  <si>
    <t>+ bridge repair</t>
  </si>
  <si>
    <t>+ Rolesville park, north side of Rogers Rd.</t>
  </si>
  <si>
    <t>+ Rogers Road gutter road fix, Stonewater trailhead</t>
  </si>
  <si>
    <t>+ Stonewater trailhead, broken glass in gutter</t>
  </si>
  <si>
    <t>on eighth pair of boots</t>
  </si>
  <si>
    <t>+ Rolesville park, cut thorn bushes</t>
  </si>
  <si>
    <t>+ bottle snagging</t>
  </si>
  <si>
    <t>+ Rolesville park, Stoanwater trailhead, glass in gutter</t>
  </si>
  <si>
    <t>+ Stonewater trailhead</t>
  </si>
  <si>
    <t>+ Stonewater trailhead, Rolesville park</t>
  </si>
  <si>
    <t>+ Rolesville park, Stonewater trailhead</t>
  </si>
  <si>
    <t>+ Stonewater trailhead, piled car wreck debris</t>
  </si>
  <si>
    <t>Sums for 2022</t>
  </si>
  <si>
    <t>2022 Averages</t>
  </si>
  <si>
    <t>+ storm cleanup, catch basin by fence</t>
  </si>
  <si>
    <t>+ bridge repair, far west Rogers Rd.  gutter cleanup</t>
  </si>
  <si>
    <t>+ Rolesville park, Rogers Rd.  north side, far west</t>
  </si>
  <si>
    <t>+Rogers Rd. garbage spill (both sides), Stonewater trailhead</t>
  </si>
  <si>
    <t xml:space="preserve">sick: MTW =&gt; FFS </t>
  </si>
  <si>
    <t>Election signs, lost and found sweep</t>
  </si>
  <si>
    <t>Far west, townhouses, catch basins</t>
  </si>
  <si>
    <t>+ Roger Rd. west</t>
  </si>
  <si>
    <t>+ Stonewater trailhead, Halloween cleanup (Rte #2), far west, basins</t>
  </si>
  <si>
    <t>+Rolesville park, cleanup of yard maint. crew litter dump, pier repair</t>
  </si>
  <si>
    <t>+ Rolesville park, mylar confetti pickup</t>
  </si>
  <si>
    <t>+ far west, catch basins</t>
  </si>
  <si>
    <t>+ part of Rogers Rd., pond</t>
  </si>
  <si>
    <t>Sums for 2023</t>
  </si>
  <si>
    <t>on ninth pair of boots</t>
  </si>
  <si>
    <t>+Rogers Rd. west to sidewalk end</t>
  </si>
  <si>
    <t>cold, snow; route swaps</t>
  </si>
  <si>
    <t>rain rearranged routes</t>
  </si>
  <si>
    <t>rain, snow, route juggling</t>
  </si>
  <si>
    <t>+ part of far west (on rte #1), fireworks, rain</t>
  </si>
  <si>
    <t>?</t>
  </si>
  <si>
    <t>rain, thunder</t>
  </si>
  <si>
    <t>+ Rolesville park, mylar confetti pickup, Stonewater trailhead</t>
  </si>
  <si>
    <t>+ cleaned up Clubhouse trash pit, repeated part Day 2 route</t>
  </si>
  <si>
    <t>on tenth pair of boots</t>
  </si>
  <si>
    <t xml:space="preserve">rain </t>
  </si>
  <si>
    <t>+ Rolesville park, Rogers Rd. extra</t>
  </si>
  <si>
    <t>+ Rolesville park, Rogers Rd. carpet backing</t>
  </si>
  <si>
    <t>Rogers Rd. napkin and liquor bottles pickup</t>
  </si>
  <si>
    <t>Sums for 2024</t>
  </si>
  <si>
    <t>2024 Averages</t>
  </si>
  <si>
    <t>+ Rolesville park, car wreck pickup</t>
  </si>
  <si>
    <t>rain, below freezing</t>
  </si>
  <si>
    <t>+ RO bridge fence repair</t>
  </si>
  <si>
    <t>election work, rain</t>
  </si>
  <si>
    <t>+ RO bridge repair, Forgotten Pond trailhead blocked for repair</t>
  </si>
  <si>
    <t>+ Clubhouse parking lot broken glass bottles</t>
  </si>
  <si>
    <t>+ Clubhouse parking lot broken shale</t>
  </si>
  <si>
    <t>+ RO bridge fence repair, orange flag repair</t>
  </si>
  <si>
    <t>orange flag repair</t>
  </si>
  <si>
    <t>+ WF bridge fence repair, orange flag repair</t>
  </si>
  <si>
    <t>+ Rolesville park, orange flag repair</t>
  </si>
  <si>
    <t>tree cutting blocked 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</si>
</sst>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0"/>
      <color theme="9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A8A8"/>
        <bgColor indexed="64"/>
      </patternFill>
    </fill>
    <fill>
      <patternFill patternType="solid">
        <fgColor rgb="FFB0FEC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quotePrefix="1" applyNumberFormat="1" applyAlignment="1">
      <alignment horizontal="right" vertical="top"/>
    </xf>
    <xf numFmtId="1" fontId="10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0" fillId="2" borderId="0" xfId="0" applyNumberFormat="1" applyFill="1" applyAlignment="1">
      <alignment vertical="top"/>
    </xf>
    <xf numFmtId="2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horizontal="left" vertical="top"/>
    </xf>
    <xf numFmtId="2" fontId="15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2" fontId="0" fillId="3" borderId="0" xfId="0" applyNumberFormat="1" applyFill="1" applyAlignment="1">
      <alignment vertical="top"/>
    </xf>
    <xf numFmtId="0" fontId="9" fillId="3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2" fontId="16" fillId="0" borderId="0" xfId="0" applyNumberFormat="1" applyFont="1" applyAlignment="1">
      <alignment vertical="top"/>
    </xf>
    <xf numFmtId="164" fontId="0" fillId="0" borderId="0" xfId="0" quotePrefix="1" applyNumberFormat="1" applyAlignment="1">
      <alignment vertical="top"/>
    </xf>
    <xf numFmtId="0" fontId="9" fillId="3" borderId="0" xfId="0" quotePrefix="1" applyFont="1" applyFill="1" applyAlignment="1">
      <alignment horizontal="left" vertical="top"/>
    </xf>
    <xf numFmtId="2" fontId="16" fillId="3" borderId="0" xfId="0" applyNumberFormat="1" applyFont="1" applyFill="1" applyAlignment="1">
      <alignment vertical="top"/>
    </xf>
    <xf numFmtId="2" fontId="0" fillId="6" borderId="0" xfId="0" applyNumberFormat="1" applyFill="1" applyAlignment="1">
      <alignment vertical="top"/>
    </xf>
    <xf numFmtId="2" fontId="13" fillId="0" borderId="0" xfId="0" quotePrefix="1" applyNumberFormat="1" applyFont="1" applyAlignment="1">
      <alignment horizontal="right" vertical="top"/>
    </xf>
    <xf numFmtId="2" fontId="5" fillId="7" borderId="0" xfId="0" applyNumberFormat="1" applyFont="1" applyFill="1" applyAlignment="1">
      <alignment vertical="top"/>
    </xf>
    <xf numFmtId="0" fontId="0" fillId="3" borderId="0" xfId="0" applyFill="1" applyAlignment="1">
      <alignment vertical="top"/>
    </xf>
    <xf numFmtId="2" fontId="16" fillId="3" borderId="0" xfId="0" quotePrefix="1" applyNumberFormat="1" applyFont="1" applyFill="1" applyAlignment="1">
      <alignment vertical="top"/>
    </xf>
    <xf numFmtId="2" fontId="5" fillId="2" borderId="0" xfId="0" applyNumberFormat="1" applyFont="1" applyFill="1" applyAlignment="1">
      <alignment vertical="top"/>
    </xf>
    <xf numFmtId="1" fontId="11" fillId="0" borderId="0" xfId="0" applyNumberFormat="1" applyFont="1" applyAlignment="1">
      <alignment vertical="top"/>
    </xf>
    <xf numFmtId="2" fontId="12" fillId="0" borderId="0" xfId="0" quotePrefix="1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9" fillId="6" borderId="0" xfId="0" applyNumberFormat="1" applyFont="1" applyFill="1" applyAlignment="1">
      <alignment horizontal="left" vertical="top"/>
    </xf>
    <xf numFmtId="2" fontId="1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1" fillId="0" borderId="0" xfId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4" fillId="0" borderId="0" xfId="1" applyFont="1" applyAlignment="1">
      <alignment horizontal="left" vertical="top" inden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164" fontId="3" fillId="0" borderId="0" xfId="0" applyNumberFormat="1" applyFont="1" applyAlignment="1">
      <alignment horizontal="center" vertical="top"/>
    </xf>
    <xf numFmtId="2" fontId="25" fillId="2" borderId="0" xfId="0" applyNumberFormat="1" applyFont="1" applyFill="1" applyAlignment="1">
      <alignment vertical="top"/>
    </xf>
    <xf numFmtId="164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2" fontId="0" fillId="9" borderId="0" xfId="0" applyNumberFormat="1" applyFill="1" applyAlignment="1">
      <alignment vertical="top"/>
    </xf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left" vertical="top"/>
    </xf>
    <xf numFmtId="0" fontId="0" fillId="7" borderId="0" xfId="0" applyFill="1" applyAlignment="1">
      <alignment horizontal="right" vertical="top"/>
    </xf>
    <xf numFmtId="2" fontId="0" fillId="7" borderId="0" xfId="0" applyNumberFormat="1" applyFill="1" applyAlignment="1">
      <alignment vertical="top"/>
    </xf>
    <xf numFmtId="2" fontId="27" fillId="0" borderId="0" xfId="0" applyNumberFormat="1" applyFont="1" applyAlignment="1">
      <alignment vertical="top"/>
    </xf>
    <xf numFmtId="2" fontId="11" fillId="0" borderId="0" xfId="0" applyNumberFormat="1" applyFont="1" applyAlignment="1">
      <alignment vertical="top"/>
    </xf>
    <xf numFmtId="2" fontId="12" fillId="0" borderId="0" xfId="0" quotePrefix="1" applyNumberFormat="1" applyFont="1" applyAlignment="1">
      <alignment horizontal="left" vertical="center"/>
    </xf>
    <xf numFmtId="2" fontId="18" fillId="8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8" fillId="8" borderId="2" xfId="0" applyNumberFormat="1" applyFont="1" applyFill="1" applyBorder="1" applyAlignment="1">
      <alignment horizontal="center" vertical="center" wrapText="1"/>
    </xf>
    <xf numFmtId="2" fontId="18" fillId="8" borderId="3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6" fillId="4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2" fontId="26" fillId="9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1" fillId="0" borderId="0" xfId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21" fillId="9" borderId="0" xfId="1" applyFill="1" applyAlignment="1">
      <alignment vertical="top"/>
    </xf>
    <xf numFmtId="0" fontId="21" fillId="0" borderId="0" xfId="1" applyAlignment="1">
      <alignment vertical="top"/>
    </xf>
    <xf numFmtId="0" fontId="0" fillId="0" borderId="0" xfId="0" applyAlignment="1">
      <alignment vertical="top"/>
    </xf>
    <xf numFmtId="0" fontId="5" fillId="5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CCFFCC"/>
      <color rgb="FFB0FEC8"/>
      <color rgb="FFFEA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gkhome.name/4216AL/litter_pick-up.htm" TargetMode="External"/><Relationship Id="rId2" Type="http://schemas.openxmlformats.org/officeDocument/2006/relationships/hyperlink" Target="http://jgkhome.name/Misc/Rogers_Road_Washout.htm" TargetMode="External"/><Relationship Id="rId1" Type="http://schemas.openxmlformats.org/officeDocument/2006/relationships/hyperlink" Target="http://jgkhome.name/4216AL/Litter_Pick-up_Rout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litter_pick-u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2"/>
  <sheetViews>
    <sheetView tabSelected="1" topLeftCell="A3" zoomScaleNormal="100" workbookViewId="0">
      <pane ySplit="1" topLeftCell="A609" activePane="bottomLeft" state="frozen"/>
      <selection activeCell="A3" sqref="A3"/>
      <selection pane="bottomLeft" activeCell="M649" sqref="M649"/>
    </sheetView>
  </sheetViews>
  <sheetFormatPr defaultColWidth="9" defaultRowHeight="15" x14ac:dyDescent="0.25"/>
  <cols>
    <col min="1" max="1" width="10.7109375" style="2" bestFit="1" customWidth="1"/>
    <col min="2" max="2" width="8.5703125" style="3" customWidth="1"/>
    <col min="3" max="4" width="9.140625" style="3"/>
    <col min="5" max="5" width="9" style="1"/>
    <col min="6" max="6" width="10.140625" style="1" customWidth="1"/>
    <col min="7" max="7" width="11.85546875" style="1" customWidth="1"/>
    <col min="8" max="8" width="10.42578125" style="1" customWidth="1"/>
    <col min="9" max="9" width="9.7109375" style="1" customWidth="1"/>
    <col min="10" max="10" width="35" style="1" customWidth="1"/>
    <col min="11" max="11" width="18" style="1" customWidth="1"/>
    <col min="12" max="12" width="11.85546875" style="1" customWidth="1"/>
    <col min="13" max="13" width="16.140625" style="1" customWidth="1"/>
    <col min="14" max="14" width="31.5703125" style="1" customWidth="1"/>
    <col min="15" max="15" width="18.5703125" style="1" customWidth="1"/>
    <col min="16" max="16384" width="9" style="1"/>
  </cols>
  <sheetData>
    <row r="1" spans="1:12" ht="23.25" x14ac:dyDescent="0.25">
      <c r="A1" s="61" t="s">
        <v>2</v>
      </c>
      <c r="B1" s="61"/>
      <c r="C1" s="61"/>
      <c r="D1" s="61"/>
      <c r="E1" s="61"/>
      <c r="F1" s="61"/>
      <c r="G1" s="61"/>
    </row>
    <row r="2" spans="1:12" ht="23.25" x14ac:dyDescent="0.25">
      <c r="A2" s="40"/>
      <c r="B2" s="40"/>
      <c r="C2" s="40"/>
      <c r="D2" s="40"/>
      <c r="E2" s="40"/>
      <c r="F2" s="40"/>
      <c r="G2" s="40"/>
    </row>
    <row r="3" spans="1:12" ht="15.75" x14ac:dyDescent="0.25">
      <c r="A3" s="42" t="s">
        <v>85</v>
      </c>
      <c r="B3" s="42" t="s">
        <v>86</v>
      </c>
      <c r="C3" s="42" t="s">
        <v>91</v>
      </c>
      <c r="D3" s="42" t="s">
        <v>87</v>
      </c>
      <c r="E3" s="42" t="s">
        <v>88</v>
      </c>
      <c r="F3" s="42" t="s">
        <v>88</v>
      </c>
      <c r="G3" s="42" t="s">
        <v>89</v>
      </c>
      <c r="H3" s="60" t="s">
        <v>139</v>
      </c>
      <c r="I3" s="60"/>
      <c r="J3" s="60"/>
      <c r="K3" s="43"/>
      <c r="L3" s="42" t="s">
        <v>90</v>
      </c>
    </row>
    <row r="5" spans="1:12" x14ac:dyDescent="0.25">
      <c r="A5" s="2">
        <v>41406</v>
      </c>
      <c r="B5" s="3">
        <v>2.42</v>
      </c>
      <c r="C5" s="3">
        <v>2.8</v>
      </c>
      <c r="D5" s="3">
        <v>2.78</v>
      </c>
      <c r="G5" s="3">
        <f t="shared" ref="G5:G38" si="0">SUM(B5:F5)</f>
        <v>8</v>
      </c>
      <c r="L5" s="3">
        <f>SUM($G$5:G5)</f>
        <v>8</v>
      </c>
    </row>
    <row r="6" spans="1:12" x14ac:dyDescent="0.25">
      <c r="A6" s="2">
        <v>41413</v>
      </c>
      <c r="B6" s="3">
        <v>1.68</v>
      </c>
      <c r="C6" s="3">
        <v>2.15</v>
      </c>
      <c r="D6" s="4" t="s">
        <v>79</v>
      </c>
      <c r="G6" s="3">
        <f t="shared" si="0"/>
        <v>3.83</v>
      </c>
      <c r="L6" s="3">
        <f>SUM($G$5:G6)</f>
        <v>11.83</v>
      </c>
    </row>
    <row r="7" spans="1:12" x14ac:dyDescent="0.25">
      <c r="A7" s="2">
        <v>41420</v>
      </c>
      <c r="B7" s="3">
        <v>2.6</v>
      </c>
      <c r="C7" s="3">
        <v>1.75</v>
      </c>
      <c r="D7" s="4" t="s">
        <v>79</v>
      </c>
      <c r="G7" s="3">
        <f t="shared" si="0"/>
        <v>4.3499999999999996</v>
      </c>
      <c r="L7" s="3">
        <f>SUM($G$5:G7)</f>
        <v>16.18</v>
      </c>
    </row>
    <row r="8" spans="1:12" x14ac:dyDescent="0.25">
      <c r="A8" s="2">
        <v>41427</v>
      </c>
      <c r="B8" s="3">
        <v>2.62</v>
      </c>
      <c r="C8" s="3">
        <v>1.1100000000000001</v>
      </c>
      <c r="D8" s="4" t="s">
        <v>79</v>
      </c>
      <c r="G8" s="3">
        <f t="shared" si="0"/>
        <v>3.7300000000000004</v>
      </c>
      <c r="L8" s="3">
        <f>SUM($G$5:G8)</f>
        <v>19.91</v>
      </c>
    </row>
    <row r="9" spans="1:12" x14ac:dyDescent="0.25">
      <c r="A9" s="2">
        <v>41434</v>
      </c>
      <c r="B9" s="3">
        <v>3.73</v>
      </c>
      <c r="C9" s="3">
        <v>2.72</v>
      </c>
      <c r="D9" s="3">
        <v>5.0599999999999996</v>
      </c>
      <c r="G9" s="3">
        <f t="shared" si="0"/>
        <v>11.51</v>
      </c>
      <c r="L9" s="3">
        <f>SUM($G$5:G9)</f>
        <v>31.42</v>
      </c>
    </row>
    <row r="10" spans="1:12" x14ac:dyDescent="0.25">
      <c r="A10" s="2">
        <v>41441</v>
      </c>
      <c r="B10" s="3">
        <v>2.76</v>
      </c>
      <c r="C10" s="3">
        <v>4.43</v>
      </c>
      <c r="D10" s="4" t="s">
        <v>79</v>
      </c>
      <c r="G10" s="3">
        <f t="shared" si="0"/>
        <v>7.1899999999999995</v>
      </c>
      <c r="L10" s="3">
        <f>SUM($G$5:G10)</f>
        <v>38.61</v>
      </c>
    </row>
    <row r="11" spans="1:12" x14ac:dyDescent="0.25">
      <c r="A11" s="2">
        <v>41448</v>
      </c>
      <c r="B11" s="3">
        <v>3.38</v>
      </c>
      <c r="C11" s="3">
        <v>2.97</v>
      </c>
      <c r="D11" s="3">
        <v>3.59</v>
      </c>
      <c r="G11" s="3">
        <f t="shared" si="0"/>
        <v>9.94</v>
      </c>
      <c r="L11" s="3">
        <f>SUM($G$5:G11)</f>
        <v>48.55</v>
      </c>
    </row>
    <row r="12" spans="1:12" x14ac:dyDescent="0.25">
      <c r="A12" s="2">
        <v>41455</v>
      </c>
      <c r="B12" s="3">
        <v>2.5499999999999998</v>
      </c>
      <c r="C12" s="3">
        <v>3.3</v>
      </c>
      <c r="D12" s="4" t="s">
        <v>79</v>
      </c>
      <c r="G12" s="3">
        <f t="shared" si="0"/>
        <v>5.85</v>
      </c>
      <c r="L12" s="3">
        <f>SUM($G$5:G12)</f>
        <v>54.4</v>
      </c>
    </row>
    <row r="13" spans="1:12" x14ac:dyDescent="0.25">
      <c r="A13" s="2">
        <v>41462</v>
      </c>
      <c r="B13" s="3">
        <v>3.31</v>
      </c>
      <c r="C13" s="3">
        <v>4.5999999999999996</v>
      </c>
      <c r="D13" s="3">
        <v>4.13</v>
      </c>
      <c r="G13" s="3">
        <f t="shared" si="0"/>
        <v>12.04</v>
      </c>
      <c r="L13" s="3">
        <f>SUM($G$5:G13)</f>
        <v>66.44</v>
      </c>
    </row>
    <row r="14" spans="1:12" x14ac:dyDescent="0.25">
      <c r="A14" s="2">
        <v>41469</v>
      </c>
      <c r="B14" s="3">
        <v>2.84</v>
      </c>
      <c r="C14" s="3">
        <v>5.19</v>
      </c>
      <c r="D14" s="4" t="s">
        <v>79</v>
      </c>
      <c r="G14" s="3">
        <f t="shared" si="0"/>
        <v>8.0300000000000011</v>
      </c>
      <c r="L14" s="3">
        <f>SUM($G$5:G14)</f>
        <v>74.47</v>
      </c>
    </row>
    <row r="15" spans="1:12" x14ac:dyDescent="0.25">
      <c r="A15" s="2">
        <v>41476</v>
      </c>
      <c r="B15" s="3">
        <v>2.9</v>
      </c>
      <c r="C15" s="3">
        <v>4.1900000000000004</v>
      </c>
      <c r="D15" s="3">
        <v>2.98</v>
      </c>
      <c r="G15" s="3">
        <f t="shared" si="0"/>
        <v>10.07</v>
      </c>
      <c r="L15" s="3">
        <f>SUM($G$5:G15)</f>
        <v>84.539999999999992</v>
      </c>
    </row>
    <row r="16" spans="1:12" x14ac:dyDescent="0.25">
      <c r="A16" s="2">
        <v>41483</v>
      </c>
      <c r="B16" s="3">
        <v>2.77</v>
      </c>
      <c r="C16" s="3">
        <v>3.17</v>
      </c>
      <c r="D16" s="4" t="s">
        <v>79</v>
      </c>
      <c r="G16" s="3">
        <f t="shared" si="0"/>
        <v>5.9399999999999995</v>
      </c>
      <c r="L16" s="3">
        <f>SUM($G$5:G16)</f>
        <v>90.47999999999999</v>
      </c>
    </row>
    <row r="17" spans="1:12" x14ac:dyDescent="0.25">
      <c r="A17" s="2">
        <v>41490</v>
      </c>
      <c r="B17" s="3">
        <v>4.03</v>
      </c>
      <c r="C17" s="3">
        <v>3.17</v>
      </c>
      <c r="D17" s="4" t="s">
        <v>79</v>
      </c>
      <c r="G17" s="3">
        <f t="shared" si="0"/>
        <v>7.2</v>
      </c>
      <c r="L17" s="3">
        <f>SUM($G$5:G17)</f>
        <v>97.679999999999993</v>
      </c>
    </row>
    <row r="18" spans="1:12" x14ac:dyDescent="0.25">
      <c r="A18" s="2">
        <v>41497</v>
      </c>
      <c r="B18" s="3">
        <v>4.3899999999999997</v>
      </c>
      <c r="C18" s="3">
        <v>2.93</v>
      </c>
      <c r="D18" s="3">
        <v>3.07</v>
      </c>
      <c r="G18" s="3">
        <f t="shared" si="0"/>
        <v>10.39</v>
      </c>
      <c r="L18" s="3">
        <f>SUM($G$5:G18)</f>
        <v>108.07</v>
      </c>
    </row>
    <row r="19" spans="1:12" x14ac:dyDescent="0.25">
      <c r="A19" s="2">
        <v>41504</v>
      </c>
      <c r="B19" s="3">
        <v>3.25</v>
      </c>
      <c r="C19" s="3">
        <v>4.05</v>
      </c>
      <c r="D19" s="4" t="s">
        <v>79</v>
      </c>
      <c r="G19" s="3">
        <f t="shared" si="0"/>
        <v>7.3</v>
      </c>
      <c r="L19" s="3">
        <f>SUM($G$5:G19)</f>
        <v>115.36999999999999</v>
      </c>
    </row>
    <row r="20" spans="1:12" x14ac:dyDescent="0.25">
      <c r="A20" s="2">
        <v>41511</v>
      </c>
      <c r="B20" s="3">
        <v>4.12</v>
      </c>
      <c r="C20" s="3">
        <v>3.43</v>
      </c>
      <c r="D20" s="3">
        <v>3.38</v>
      </c>
      <c r="G20" s="3">
        <f t="shared" si="0"/>
        <v>10.93</v>
      </c>
      <c r="L20" s="3">
        <f>SUM($G$5:G20)</f>
        <v>126.29999999999998</v>
      </c>
    </row>
    <row r="21" spans="1:12" x14ac:dyDescent="0.25">
      <c r="A21" s="2">
        <v>41518</v>
      </c>
      <c r="B21" s="3">
        <v>4</v>
      </c>
      <c r="C21" s="3">
        <v>3.44</v>
      </c>
      <c r="D21" s="4" t="s">
        <v>79</v>
      </c>
      <c r="G21" s="3">
        <f t="shared" si="0"/>
        <v>7.4399999999999995</v>
      </c>
      <c r="L21" s="3">
        <f>SUM($G$5:G21)</f>
        <v>133.73999999999998</v>
      </c>
    </row>
    <row r="22" spans="1:12" x14ac:dyDescent="0.25">
      <c r="A22" s="2">
        <v>41525</v>
      </c>
      <c r="B22" s="3">
        <v>4.13</v>
      </c>
      <c r="C22" s="3">
        <v>3.97</v>
      </c>
      <c r="D22" s="3">
        <v>2.92</v>
      </c>
      <c r="G22" s="3">
        <f t="shared" si="0"/>
        <v>11.02</v>
      </c>
      <c r="L22" s="3">
        <f>SUM($G$5:G22)</f>
        <v>144.76</v>
      </c>
    </row>
    <row r="23" spans="1:12" x14ac:dyDescent="0.25">
      <c r="A23" s="2">
        <v>41532</v>
      </c>
      <c r="B23" s="3">
        <v>4.9800000000000004</v>
      </c>
      <c r="C23" s="3">
        <v>3.64</v>
      </c>
      <c r="D23" s="4" t="s">
        <v>79</v>
      </c>
      <c r="G23" s="3">
        <f t="shared" si="0"/>
        <v>8.620000000000001</v>
      </c>
      <c r="L23" s="3">
        <f>SUM($G$5:G23)</f>
        <v>153.38</v>
      </c>
    </row>
    <row r="24" spans="1:12" x14ac:dyDescent="0.25">
      <c r="A24" s="2">
        <v>41539</v>
      </c>
      <c r="B24" s="3">
        <v>4.43</v>
      </c>
      <c r="C24" s="3">
        <v>3.49</v>
      </c>
      <c r="D24" s="4" t="s">
        <v>79</v>
      </c>
      <c r="G24" s="3">
        <f t="shared" si="0"/>
        <v>7.92</v>
      </c>
      <c r="L24" s="3">
        <f>SUM($G$5:G24)</f>
        <v>161.29999999999998</v>
      </c>
    </row>
    <row r="25" spans="1:12" x14ac:dyDescent="0.25">
      <c r="A25" s="2">
        <v>41546</v>
      </c>
      <c r="B25" s="3">
        <v>3.15</v>
      </c>
      <c r="C25" s="3">
        <v>4.04</v>
      </c>
      <c r="D25" s="3">
        <v>5.16</v>
      </c>
      <c r="G25" s="3">
        <f t="shared" si="0"/>
        <v>12.35</v>
      </c>
      <c r="L25" s="3">
        <f>SUM($G$5:G25)</f>
        <v>173.64999999999998</v>
      </c>
    </row>
    <row r="26" spans="1:12" x14ac:dyDescent="0.25">
      <c r="A26" s="2">
        <v>41553</v>
      </c>
      <c r="B26" s="3">
        <v>3.08</v>
      </c>
      <c r="C26" s="3">
        <v>3.57</v>
      </c>
      <c r="D26" s="3">
        <v>4.09</v>
      </c>
      <c r="G26" s="3">
        <f t="shared" si="0"/>
        <v>10.74</v>
      </c>
      <c r="L26" s="3">
        <f>SUM($G$5:G26)</f>
        <v>184.39</v>
      </c>
    </row>
    <row r="27" spans="1:12" x14ac:dyDescent="0.25">
      <c r="A27" s="2">
        <v>41560</v>
      </c>
      <c r="B27" s="3">
        <v>3.99</v>
      </c>
      <c r="C27" s="3">
        <v>3.06</v>
      </c>
      <c r="D27" s="3">
        <v>5.5720000000000001</v>
      </c>
      <c r="G27" s="3">
        <f t="shared" si="0"/>
        <v>12.622</v>
      </c>
      <c r="L27" s="3">
        <f>SUM($G$5:G27)</f>
        <v>197.012</v>
      </c>
    </row>
    <row r="28" spans="1:12" x14ac:dyDescent="0.25">
      <c r="A28" s="2">
        <v>41567</v>
      </c>
      <c r="B28" s="4" t="s">
        <v>79</v>
      </c>
      <c r="C28" s="4" t="s">
        <v>79</v>
      </c>
      <c r="D28" s="4" t="s">
        <v>79</v>
      </c>
      <c r="G28" s="3">
        <f t="shared" si="0"/>
        <v>0</v>
      </c>
      <c r="L28" s="3">
        <f>SUM($G$5:G28)</f>
        <v>197.012</v>
      </c>
    </row>
    <row r="29" spans="1:12" x14ac:dyDescent="0.25">
      <c r="A29" s="2">
        <v>41574</v>
      </c>
      <c r="B29" s="3">
        <v>3.25</v>
      </c>
      <c r="C29" s="3">
        <v>3.99</v>
      </c>
      <c r="D29" s="3">
        <v>4.53</v>
      </c>
      <c r="G29" s="3">
        <f t="shared" si="0"/>
        <v>11.77</v>
      </c>
      <c r="L29" s="3">
        <f>SUM($G$5:G29)</f>
        <v>208.78200000000001</v>
      </c>
    </row>
    <row r="30" spans="1:12" x14ac:dyDescent="0.25">
      <c r="A30" s="2">
        <v>41581</v>
      </c>
      <c r="B30" s="3">
        <v>4.3</v>
      </c>
      <c r="C30" s="3">
        <v>3.73</v>
      </c>
      <c r="D30" s="4" t="s">
        <v>79</v>
      </c>
      <c r="G30" s="3">
        <f t="shared" si="0"/>
        <v>8.0299999999999994</v>
      </c>
      <c r="L30" s="3">
        <f>SUM($G$5:G30)</f>
        <v>216.81200000000001</v>
      </c>
    </row>
    <row r="31" spans="1:12" x14ac:dyDescent="0.25">
      <c r="A31" s="2">
        <v>41588</v>
      </c>
      <c r="B31" s="3">
        <v>3.62</v>
      </c>
      <c r="C31" s="3">
        <v>4.41</v>
      </c>
      <c r="D31" s="4" t="s">
        <v>79</v>
      </c>
      <c r="G31" s="3">
        <f t="shared" si="0"/>
        <v>8.0300000000000011</v>
      </c>
      <c r="L31" s="3">
        <f>SUM($G$5:G31)</f>
        <v>224.84200000000001</v>
      </c>
    </row>
    <row r="32" spans="1:12" x14ac:dyDescent="0.25">
      <c r="A32" s="2">
        <v>41595</v>
      </c>
      <c r="B32" s="3">
        <v>2</v>
      </c>
      <c r="C32" s="3">
        <v>3.5</v>
      </c>
      <c r="D32" s="4" t="s">
        <v>79</v>
      </c>
      <c r="G32" s="3">
        <f t="shared" si="0"/>
        <v>5.5</v>
      </c>
      <c r="L32" s="3">
        <f>SUM($G$5:G32)</f>
        <v>230.34200000000001</v>
      </c>
    </row>
    <row r="33" spans="1:12" x14ac:dyDescent="0.25">
      <c r="A33" s="2">
        <v>41602</v>
      </c>
      <c r="B33" s="3">
        <v>4.05</v>
      </c>
      <c r="C33" s="3">
        <v>3.51</v>
      </c>
      <c r="D33" s="3">
        <v>3.5</v>
      </c>
      <c r="G33" s="3">
        <f t="shared" si="0"/>
        <v>11.059999999999999</v>
      </c>
      <c r="L33" s="3">
        <f>SUM($G$5:G33)</f>
        <v>241.40200000000002</v>
      </c>
    </row>
    <row r="34" spans="1:12" x14ac:dyDescent="0.25">
      <c r="A34" s="2">
        <v>41609</v>
      </c>
      <c r="B34" s="3">
        <v>3.42</v>
      </c>
      <c r="C34" s="3">
        <v>4.17</v>
      </c>
      <c r="D34" s="3">
        <v>2.27</v>
      </c>
      <c r="G34" s="3">
        <f t="shared" si="0"/>
        <v>9.86</v>
      </c>
      <c r="L34" s="3">
        <f>SUM($G$5:G34)</f>
        <v>251.262</v>
      </c>
    </row>
    <row r="35" spans="1:12" x14ac:dyDescent="0.25">
      <c r="A35" s="2">
        <v>41616</v>
      </c>
      <c r="B35" s="3">
        <v>4.08</v>
      </c>
      <c r="C35" s="3">
        <v>4.32</v>
      </c>
      <c r="D35" s="4" t="s">
        <v>79</v>
      </c>
      <c r="G35" s="3">
        <f t="shared" si="0"/>
        <v>8.4</v>
      </c>
      <c r="L35" s="3">
        <f>SUM($G$5:G35)</f>
        <v>259.66199999999998</v>
      </c>
    </row>
    <row r="36" spans="1:12" x14ac:dyDescent="0.25">
      <c r="A36" s="2">
        <v>41623</v>
      </c>
      <c r="B36" s="3">
        <v>2.84</v>
      </c>
      <c r="C36" s="4" t="s">
        <v>79</v>
      </c>
      <c r="D36" s="4" t="s">
        <v>79</v>
      </c>
      <c r="G36" s="3">
        <f t="shared" si="0"/>
        <v>2.84</v>
      </c>
      <c r="L36" s="3">
        <f>SUM($G$5:G36)</f>
        <v>262.50199999999995</v>
      </c>
    </row>
    <row r="37" spans="1:12" x14ac:dyDescent="0.25">
      <c r="A37" s="2">
        <v>41630</v>
      </c>
      <c r="B37" s="3">
        <v>3.57</v>
      </c>
      <c r="C37" s="3">
        <v>4.9400000000000004</v>
      </c>
      <c r="D37" s="3">
        <v>3.59</v>
      </c>
      <c r="G37" s="3">
        <f t="shared" si="0"/>
        <v>12.1</v>
      </c>
      <c r="L37" s="3">
        <f>SUM($G$5:G37)</f>
        <v>274.60199999999998</v>
      </c>
    </row>
    <row r="38" spans="1:12" x14ac:dyDescent="0.25">
      <c r="A38" s="2">
        <v>41637</v>
      </c>
      <c r="B38" s="3">
        <v>3.51</v>
      </c>
      <c r="C38" s="4" t="s">
        <v>79</v>
      </c>
      <c r="D38" s="4" t="s">
        <v>79</v>
      </c>
      <c r="G38" s="3">
        <f t="shared" si="0"/>
        <v>3.51</v>
      </c>
      <c r="I38" s="3"/>
      <c r="L38" s="3">
        <f>SUM($G$5:G38)</f>
        <v>278.11199999999997</v>
      </c>
    </row>
    <row r="39" spans="1:12" x14ac:dyDescent="0.25">
      <c r="B39" s="4" t="s">
        <v>0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7</v>
      </c>
    </row>
    <row r="40" spans="1:12" ht="18.75" x14ac:dyDescent="0.25">
      <c r="A40" s="5">
        <f>COUNTIF(B5:F39,"&gt;0")</f>
        <v>79</v>
      </c>
      <c r="B40" s="3">
        <f>SUM(B5:B39)</f>
        <v>111.75000000000001</v>
      </c>
      <c r="C40" s="3">
        <f t="shared" ref="C40:D40" si="1">SUM(C5:C39)</f>
        <v>109.74000000000001</v>
      </c>
      <c r="D40" s="3">
        <f t="shared" si="1"/>
        <v>56.622</v>
      </c>
      <c r="G40" s="6">
        <f>SUM(B40:F40)</f>
        <v>278.11200000000002</v>
      </c>
      <c r="H40" s="62" t="s">
        <v>1</v>
      </c>
      <c r="I40" s="63"/>
    </row>
    <row r="41" spans="1:12" ht="15.75" customHeight="1" x14ac:dyDescent="0.25">
      <c r="A41" s="5"/>
      <c r="G41" s="6"/>
      <c r="I41" s="32"/>
    </row>
    <row r="42" spans="1:12" ht="18.75" x14ac:dyDescent="0.25">
      <c r="A42" s="22"/>
      <c r="B42" s="23">
        <f>AVERAGE(B5:B39)</f>
        <v>3.3863636363636367</v>
      </c>
      <c r="C42" s="23">
        <f t="shared" ref="C42:D42" si="2">AVERAGE(C5:C39)</f>
        <v>3.5400000000000005</v>
      </c>
      <c r="D42" s="23">
        <f t="shared" si="2"/>
        <v>3.7747999999999999</v>
      </c>
      <c r="E42" s="3"/>
      <c r="F42" s="3"/>
      <c r="G42" s="23">
        <f>AVERAGE(G5:G39)</f>
        <v>8.1797647058823522</v>
      </c>
      <c r="H42" s="58" t="s">
        <v>138</v>
      </c>
      <c r="I42" s="59"/>
    </row>
    <row r="44" spans="1:12" x14ac:dyDescent="0.25">
      <c r="K44" s="3"/>
    </row>
    <row r="45" spans="1:12" x14ac:dyDescent="0.25">
      <c r="A45" s="2">
        <v>41637</v>
      </c>
      <c r="B45" s="3">
        <v>3.08</v>
      </c>
      <c r="C45" s="3">
        <v>4</v>
      </c>
      <c r="D45" s="4" t="s">
        <v>79</v>
      </c>
      <c r="G45" s="3">
        <f>SUM(B45:F45)</f>
        <v>7.08</v>
      </c>
      <c r="L45" s="3">
        <f>$G$40+SUM($G$45:G45)</f>
        <v>285.19200000000001</v>
      </c>
    </row>
    <row r="46" spans="1:12" x14ac:dyDescent="0.25">
      <c r="A46" s="2">
        <v>41644</v>
      </c>
      <c r="B46" s="3">
        <v>4.0599999999999996</v>
      </c>
      <c r="C46" s="3">
        <v>3.37</v>
      </c>
      <c r="D46" s="3">
        <v>3.26</v>
      </c>
      <c r="G46" s="3">
        <f t="shared" ref="G46:G112" si="3">SUM(B46:F46)</f>
        <v>10.69</v>
      </c>
      <c r="L46" s="3">
        <f>$G$40+SUM($G$45:G46)</f>
        <v>295.88200000000001</v>
      </c>
    </row>
    <row r="47" spans="1:12" x14ac:dyDescent="0.25">
      <c r="A47" s="2">
        <v>41651</v>
      </c>
      <c r="B47" s="3">
        <v>3.39</v>
      </c>
      <c r="C47" s="3">
        <v>3.23</v>
      </c>
      <c r="D47" s="4" t="s">
        <v>79</v>
      </c>
      <c r="G47" s="3">
        <f t="shared" si="3"/>
        <v>6.62</v>
      </c>
      <c r="L47" s="3">
        <f>$G$40+SUM($G$45:G47)</f>
        <v>302.50200000000001</v>
      </c>
    </row>
    <row r="48" spans="1:12" x14ac:dyDescent="0.25">
      <c r="A48" s="2">
        <v>41658</v>
      </c>
      <c r="B48" s="3">
        <v>3.09</v>
      </c>
      <c r="C48" s="3">
        <v>3.01</v>
      </c>
      <c r="D48" s="4" t="s">
        <v>79</v>
      </c>
      <c r="G48" s="3">
        <f t="shared" si="3"/>
        <v>6.1</v>
      </c>
      <c r="L48" s="3">
        <f>$G$40+SUM($G$45:G48)</f>
        <v>308.60200000000003</v>
      </c>
    </row>
    <row r="49" spans="1:12" x14ac:dyDescent="0.25">
      <c r="A49" s="2">
        <v>41665</v>
      </c>
      <c r="B49" s="3">
        <v>3.1</v>
      </c>
      <c r="C49" s="3">
        <v>4</v>
      </c>
      <c r="D49" s="4" t="s">
        <v>79</v>
      </c>
      <c r="G49" s="3">
        <f t="shared" si="3"/>
        <v>7.1</v>
      </c>
      <c r="L49" s="3">
        <f>$G$40+SUM($G$45:G49)</f>
        <v>315.702</v>
      </c>
    </row>
    <row r="50" spans="1:12" x14ac:dyDescent="0.25">
      <c r="A50" s="2">
        <v>41672</v>
      </c>
      <c r="B50" s="3">
        <v>3.54</v>
      </c>
      <c r="C50" s="3">
        <v>3.81</v>
      </c>
      <c r="D50" s="4" t="s">
        <v>79</v>
      </c>
      <c r="G50" s="3">
        <f t="shared" si="3"/>
        <v>7.35</v>
      </c>
      <c r="L50" s="3">
        <f>$G$40+SUM($G$45:G50)</f>
        <v>323.05200000000002</v>
      </c>
    </row>
    <row r="51" spans="1:12" x14ac:dyDescent="0.25">
      <c r="A51" s="2">
        <v>41679</v>
      </c>
      <c r="B51" s="3">
        <v>3.77</v>
      </c>
      <c r="C51" s="3">
        <v>4.07</v>
      </c>
      <c r="D51" s="4" t="s">
        <v>79</v>
      </c>
      <c r="G51" s="3">
        <f t="shared" si="3"/>
        <v>7.84</v>
      </c>
      <c r="L51" s="3">
        <f>$G$40+SUM($G$45:G51)</f>
        <v>330.89200000000005</v>
      </c>
    </row>
    <row r="52" spans="1:12" x14ac:dyDescent="0.25">
      <c r="A52" s="2">
        <v>41687</v>
      </c>
      <c r="B52" s="3">
        <v>3.55</v>
      </c>
      <c r="C52" s="3">
        <v>2.98</v>
      </c>
      <c r="D52" s="4" t="s">
        <v>79</v>
      </c>
      <c r="G52" s="3">
        <f t="shared" si="3"/>
        <v>6.5299999999999994</v>
      </c>
      <c r="L52" s="3">
        <f>$G$40+SUM($G$45:G52)</f>
        <v>337.42200000000003</v>
      </c>
    </row>
    <row r="53" spans="1:12" x14ac:dyDescent="0.25">
      <c r="A53" s="2">
        <v>41693</v>
      </c>
      <c r="B53" s="3">
        <v>3</v>
      </c>
      <c r="C53" s="3">
        <v>2.72</v>
      </c>
      <c r="D53" s="3">
        <v>1.5</v>
      </c>
      <c r="E53" s="3">
        <v>4.2300000000000004</v>
      </c>
      <c r="F53" s="3">
        <v>0.7</v>
      </c>
      <c r="G53" s="3">
        <f t="shared" si="3"/>
        <v>12.15</v>
      </c>
      <c r="L53" s="3">
        <f>$G$40+SUM($G$45:G53)</f>
        <v>349.572</v>
      </c>
    </row>
    <row r="54" spans="1:12" x14ac:dyDescent="0.25">
      <c r="A54" s="2">
        <v>41700</v>
      </c>
      <c r="B54" s="3">
        <v>4.5</v>
      </c>
      <c r="C54" s="3">
        <v>2.9</v>
      </c>
      <c r="D54" s="4" t="s">
        <v>79</v>
      </c>
      <c r="G54" s="3">
        <f t="shared" si="3"/>
        <v>7.4</v>
      </c>
      <c r="L54" s="3">
        <f>$G$40+SUM($G$45:G54)</f>
        <v>356.97200000000004</v>
      </c>
    </row>
    <row r="55" spans="1:12" x14ac:dyDescent="0.25">
      <c r="A55" s="2">
        <v>41707</v>
      </c>
      <c r="B55" s="3">
        <v>3.97</v>
      </c>
      <c r="C55" s="3">
        <v>2.8</v>
      </c>
      <c r="D55" s="3">
        <v>3.85</v>
      </c>
      <c r="G55" s="3">
        <f t="shared" si="3"/>
        <v>10.62</v>
      </c>
      <c r="L55" s="3">
        <f>$G$40+SUM($G$45:G55)</f>
        <v>367.59200000000004</v>
      </c>
    </row>
    <row r="56" spans="1:12" x14ac:dyDescent="0.25">
      <c r="A56" s="2">
        <v>41714</v>
      </c>
      <c r="B56" s="3">
        <v>3.77</v>
      </c>
      <c r="C56" s="3">
        <v>3.24</v>
      </c>
      <c r="D56" s="4" t="s">
        <v>79</v>
      </c>
      <c r="G56" s="3">
        <f t="shared" si="3"/>
        <v>7.01</v>
      </c>
      <c r="L56" s="3">
        <f>$G$40+SUM($G$45:G56)</f>
        <v>374.60200000000003</v>
      </c>
    </row>
    <row r="57" spans="1:12" x14ac:dyDescent="0.25">
      <c r="A57" s="2">
        <v>41721</v>
      </c>
      <c r="B57" s="3">
        <v>3.93</v>
      </c>
      <c r="C57" s="3">
        <v>3.14</v>
      </c>
      <c r="D57" s="3">
        <v>3.75</v>
      </c>
      <c r="G57" s="3">
        <f t="shared" si="3"/>
        <v>10.82</v>
      </c>
      <c r="L57" s="3">
        <f>$G$40+SUM($G$45:G57)</f>
        <v>385.42200000000003</v>
      </c>
    </row>
    <row r="58" spans="1:12" x14ac:dyDescent="0.25">
      <c r="A58" s="2">
        <v>41728</v>
      </c>
      <c r="B58" s="3">
        <v>3.58</v>
      </c>
      <c r="C58" s="3">
        <v>3.56</v>
      </c>
      <c r="D58" s="3">
        <v>3</v>
      </c>
      <c r="G58" s="3">
        <f t="shared" si="3"/>
        <v>10.14</v>
      </c>
      <c r="L58" s="3">
        <f>$G$40+SUM($G$45:G58)</f>
        <v>395.56200000000007</v>
      </c>
    </row>
    <row r="59" spans="1:12" x14ac:dyDescent="0.25">
      <c r="A59" s="2">
        <v>41735</v>
      </c>
      <c r="B59" s="3">
        <v>4</v>
      </c>
      <c r="C59" s="3">
        <v>3.28</v>
      </c>
      <c r="D59" s="3">
        <v>3.77</v>
      </c>
      <c r="G59" s="3">
        <f t="shared" si="3"/>
        <v>11.049999999999999</v>
      </c>
      <c r="L59" s="3">
        <f>$G$40+SUM($G$45:G59)</f>
        <v>406.61200000000008</v>
      </c>
    </row>
    <row r="60" spans="1:12" x14ac:dyDescent="0.25">
      <c r="A60" s="2">
        <v>41742</v>
      </c>
      <c r="B60" s="3">
        <v>3.97</v>
      </c>
      <c r="C60" s="4" t="s">
        <v>79</v>
      </c>
      <c r="D60" s="4" t="s">
        <v>79</v>
      </c>
      <c r="G60" s="3">
        <f t="shared" si="3"/>
        <v>3.97</v>
      </c>
      <c r="L60" s="3">
        <f>$G$40+SUM($G$45:G60)</f>
        <v>410.58200000000005</v>
      </c>
    </row>
    <row r="61" spans="1:12" x14ac:dyDescent="0.25">
      <c r="A61" s="2">
        <v>41749</v>
      </c>
      <c r="B61" s="3">
        <v>4.03</v>
      </c>
      <c r="C61" s="3">
        <v>4.46</v>
      </c>
      <c r="D61" s="3">
        <v>3.34</v>
      </c>
      <c r="G61" s="3">
        <f t="shared" si="3"/>
        <v>11.83</v>
      </c>
      <c r="L61" s="3">
        <f>$G$40+SUM($G$45:G61)</f>
        <v>422.41200000000003</v>
      </c>
    </row>
    <row r="62" spans="1:12" x14ac:dyDescent="0.25">
      <c r="A62" s="2">
        <v>41756</v>
      </c>
      <c r="B62" s="3">
        <v>3.25</v>
      </c>
      <c r="C62" s="3">
        <v>2.94</v>
      </c>
      <c r="D62" s="3">
        <v>4.6100000000000003</v>
      </c>
      <c r="G62" s="3">
        <f t="shared" si="3"/>
        <v>10.8</v>
      </c>
      <c r="L62" s="3">
        <f>$G$40+SUM($G$45:G62)</f>
        <v>433.2120000000001</v>
      </c>
    </row>
    <row r="63" spans="1:12" x14ac:dyDescent="0.25">
      <c r="A63" s="2">
        <v>41763</v>
      </c>
      <c r="B63" s="3">
        <v>3.9</v>
      </c>
      <c r="C63" s="3">
        <v>4.0999999999999996</v>
      </c>
      <c r="D63" s="3">
        <v>2.7</v>
      </c>
      <c r="G63" s="3">
        <f t="shared" si="3"/>
        <v>10.7</v>
      </c>
      <c r="L63" s="3">
        <f>$G$40+SUM($G$45:G63)</f>
        <v>443.91200000000003</v>
      </c>
    </row>
    <row r="64" spans="1:12" x14ac:dyDescent="0.25">
      <c r="A64" s="2">
        <v>41770</v>
      </c>
      <c r="B64" s="3">
        <v>4.4800000000000004</v>
      </c>
      <c r="C64" s="3">
        <v>4.22</v>
      </c>
      <c r="D64" s="3">
        <v>3.29</v>
      </c>
      <c r="G64" s="3">
        <f t="shared" si="3"/>
        <v>11.989999999999998</v>
      </c>
      <c r="L64" s="3">
        <f>$G$40+SUM($G$45:G64)</f>
        <v>455.90200000000004</v>
      </c>
    </row>
    <row r="65" spans="1:12" x14ac:dyDescent="0.25">
      <c r="A65" s="2">
        <v>41777</v>
      </c>
      <c r="B65" s="3">
        <v>3.86</v>
      </c>
      <c r="C65" s="3">
        <v>3.79</v>
      </c>
      <c r="D65" s="3">
        <v>4.3899999999999997</v>
      </c>
      <c r="E65" s="3">
        <v>3.51</v>
      </c>
      <c r="G65" s="3">
        <f t="shared" si="3"/>
        <v>15.549999999999999</v>
      </c>
      <c r="L65" s="3">
        <f>$G$40+SUM($G$45:G65)</f>
        <v>471.45200000000011</v>
      </c>
    </row>
    <row r="66" spans="1:12" x14ac:dyDescent="0.25">
      <c r="A66" s="2">
        <v>41784</v>
      </c>
      <c r="B66" s="3">
        <v>3.93</v>
      </c>
      <c r="C66" s="3">
        <v>3.66</v>
      </c>
      <c r="D66" s="3">
        <v>4.54</v>
      </c>
      <c r="G66" s="3">
        <f t="shared" si="3"/>
        <v>12.129999999999999</v>
      </c>
      <c r="L66" s="3">
        <f>$G$40+SUM($G$45:G66)</f>
        <v>483.58200000000011</v>
      </c>
    </row>
    <row r="67" spans="1:12" x14ac:dyDescent="0.25">
      <c r="G67" s="3"/>
      <c r="L67" s="3">
        <f>$G$40+SUM($G$45:G67)</f>
        <v>483.58200000000011</v>
      </c>
    </row>
    <row r="68" spans="1:12" ht="15.75" x14ac:dyDescent="0.25">
      <c r="A68" s="7"/>
      <c r="B68" s="8"/>
      <c r="C68" s="8"/>
      <c r="D68" s="8"/>
      <c r="E68" s="9"/>
      <c r="F68" s="9"/>
      <c r="G68" s="8"/>
      <c r="H68" s="10" t="s">
        <v>51</v>
      </c>
      <c r="I68" s="8"/>
      <c r="J68" s="8"/>
      <c r="K68" s="8"/>
      <c r="L68" s="3">
        <f>$G$40+SUM($G$45:G68)</f>
        <v>483.58200000000011</v>
      </c>
    </row>
    <row r="69" spans="1:12" x14ac:dyDescent="0.25">
      <c r="A69" s="2">
        <v>41791</v>
      </c>
      <c r="B69" s="3">
        <v>3.83</v>
      </c>
      <c r="C69" s="3">
        <v>3.81</v>
      </c>
      <c r="D69" s="3">
        <v>4.57</v>
      </c>
      <c r="G69" s="3">
        <f t="shared" si="3"/>
        <v>12.21</v>
      </c>
      <c r="H69" s="9"/>
      <c r="I69" s="9"/>
      <c r="K69" s="8"/>
      <c r="L69" s="3">
        <f>$G$40+SUM($G$45:G69)</f>
        <v>495.79200000000009</v>
      </c>
    </row>
    <row r="70" spans="1:12" x14ac:dyDescent="0.25">
      <c r="A70" s="2">
        <v>41798</v>
      </c>
      <c r="B70" s="3">
        <v>4.0999999999999996</v>
      </c>
      <c r="C70" s="3">
        <v>3.53</v>
      </c>
      <c r="D70" s="3">
        <v>4.76</v>
      </c>
      <c r="G70" s="3">
        <f t="shared" si="3"/>
        <v>12.389999999999999</v>
      </c>
      <c r="H70" s="9"/>
      <c r="I70" s="9"/>
      <c r="K70" s="8"/>
      <c r="L70" s="3">
        <f>$G$40+SUM($G$45:G70)</f>
        <v>508.18200000000007</v>
      </c>
    </row>
    <row r="71" spans="1:12" x14ac:dyDescent="0.25">
      <c r="A71" s="2">
        <v>41805</v>
      </c>
      <c r="B71" s="3">
        <v>3.84</v>
      </c>
      <c r="C71" s="3">
        <v>4</v>
      </c>
      <c r="D71" s="4" t="s">
        <v>79</v>
      </c>
      <c r="G71" s="3">
        <f t="shared" si="3"/>
        <v>7.84</v>
      </c>
      <c r="H71" s="9"/>
      <c r="I71" s="9"/>
      <c r="K71" s="8"/>
      <c r="L71" s="3">
        <f>$G$40+SUM($G$45:G71)</f>
        <v>516.02200000000005</v>
      </c>
    </row>
    <row r="72" spans="1:12" x14ac:dyDescent="0.25">
      <c r="A72" s="2">
        <v>41812</v>
      </c>
      <c r="B72" s="3">
        <v>3.87</v>
      </c>
      <c r="C72" s="3">
        <v>3.66</v>
      </c>
      <c r="D72" s="3">
        <v>4.7</v>
      </c>
      <c r="E72" s="3">
        <v>3.1</v>
      </c>
      <c r="G72" s="3">
        <f t="shared" si="3"/>
        <v>15.33</v>
      </c>
      <c r="H72" s="9"/>
      <c r="I72" s="9"/>
      <c r="K72" s="8"/>
      <c r="L72" s="3">
        <f>$G$40+SUM($G$45:G72)</f>
        <v>531.35200000000009</v>
      </c>
    </row>
    <row r="73" spans="1:12" x14ac:dyDescent="0.25">
      <c r="A73" s="2">
        <v>41819</v>
      </c>
      <c r="B73" s="3">
        <v>3.75</v>
      </c>
      <c r="C73" s="3">
        <v>3.6</v>
      </c>
      <c r="D73" s="3">
        <v>5.05</v>
      </c>
      <c r="G73" s="3">
        <f t="shared" si="3"/>
        <v>12.399999999999999</v>
      </c>
      <c r="H73" s="9"/>
      <c r="I73" s="9"/>
      <c r="K73" s="8"/>
      <c r="L73" s="3">
        <f>$G$40+SUM($G$45:G73)</f>
        <v>543.75200000000007</v>
      </c>
    </row>
    <row r="74" spans="1:12" x14ac:dyDescent="0.25">
      <c r="A74" s="2">
        <v>41826</v>
      </c>
      <c r="B74" s="3">
        <v>4.01</v>
      </c>
      <c r="C74" s="3">
        <v>3.53</v>
      </c>
      <c r="D74" s="3">
        <v>4.58</v>
      </c>
      <c r="G74" s="3">
        <f t="shared" si="3"/>
        <v>12.12</v>
      </c>
      <c r="H74" s="9"/>
      <c r="I74" s="9"/>
      <c r="K74" s="8"/>
      <c r="L74" s="3">
        <f>$G$40+SUM($G$45:G74)</f>
        <v>555.87200000000007</v>
      </c>
    </row>
    <row r="75" spans="1:12" x14ac:dyDescent="0.25">
      <c r="A75" s="2">
        <v>41833</v>
      </c>
      <c r="B75" s="3">
        <v>4.05</v>
      </c>
      <c r="C75" s="3">
        <v>2.78</v>
      </c>
      <c r="D75" s="3">
        <v>5.19</v>
      </c>
      <c r="G75" s="3">
        <f t="shared" si="3"/>
        <v>12.02</v>
      </c>
      <c r="H75" s="9"/>
      <c r="I75" s="9"/>
      <c r="K75" s="8"/>
      <c r="L75" s="3">
        <f>$G$40+SUM($G$45:G75)</f>
        <v>567.89200000000005</v>
      </c>
    </row>
    <row r="76" spans="1:12" x14ac:dyDescent="0.25">
      <c r="A76" s="2">
        <v>41840</v>
      </c>
      <c r="B76" s="3">
        <v>3.8</v>
      </c>
      <c r="C76" s="3">
        <v>3.42</v>
      </c>
      <c r="D76" s="3">
        <v>5.0199999999999996</v>
      </c>
      <c r="G76" s="3">
        <f t="shared" si="3"/>
        <v>12.239999999999998</v>
      </c>
      <c r="H76" s="9"/>
      <c r="I76" s="9"/>
      <c r="K76" s="8"/>
      <c r="L76" s="3">
        <f>$G$40+SUM($G$45:G76)</f>
        <v>580.13200000000006</v>
      </c>
    </row>
    <row r="77" spans="1:12" x14ac:dyDescent="0.25">
      <c r="A77" s="2">
        <v>41847</v>
      </c>
      <c r="B77" s="3">
        <v>3.65</v>
      </c>
      <c r="C77" s="3">
        <v>3.53</v>
      </c>
      <c r="D77" s="3">
        <v>4.55</v>
      </c>
      <c r="G77" s="3">
        <f t="shared" si="3"/>
        <v>11.73</v>
      </c>
      <c r="H77" s="9"/>
      <c r="I77" s="9"/>
      <c r="K77" s="8"/>
      <c r="L77" s="3">
        <f>$G$40+SUM($G$45:G77)</f>
        <v>591.86200000000008</v>
      </c>
    </row>
    <row r="78" spans="1:12" x14ac:dyDescent="0.25">
      <c r="A78" s="2">
        <v>41854</v>
      </c>
      <c r="B78" s="3">
        <v>3.86</v>
      </c>
      <c r="C78" s="3">
        <v>3.65</v>
      </c>
      <c r="D78" s="3">
        <v>4.53</v>
      </c>
      <c r="G78" s="3">
        <f t="shared" si="3"/>
        <v>12.04</v>
      </c>
      <c r="H78" s="9"/>
      <c r="I78" s="9"/>
      <c r="K78" s="8"/>
      <c r="L78" s="3">
        <f>$G$40+SUM($G$45:G78)</f>
        <v>603.90200000000004</v>
      </c>
    </row>
    <row r="79" spans="1:12" x14ac:dyDescent="0.25">
      <c r="A79" s="2">
        <v>41861</v>
      </c>
      <c r="B79" s="3">
        <v>3.74</v>
      </c>
      <c r="C79" s="3">
        <v>3.3</v>
      </c>
      <c r="D79" s="3">
        <v>4.62</v>
      </c>
      <c r="G79" s="3">
        <f t="shared" si="3"/>
        <v>11.66</v>
      </c>
      <c r="H79" s="9"/>
      <c r="I79" s="9"/>
      <c r="K79" s="8"/>
      <c r="L79" s="3">
        <f>$G$40+SUM($G$45:G79)</f>
        <v>615.56200000000013</v>
      </c>
    </row>
    <row r="80" spans="1:12" x14ac:dyDescent="0.25">
      <c r="A80" s="2">
        <v>41868</v>
      </c>
      <c r="B80" s="3">
        <v>4</v>
      </c>
      <c r="C80" s="3">
        <v>3.45</v>
      </c>
      <c r="D80" s="3">
        <v>4.22</v>
      </c>
      <c r="G80" s="3">
        <f t="shared" si="3"/>
        <v>11.67</v>
      </c>
      <c r="H80" s="9"/>
      <c r="I80" s="9"/>
      <c r="K80" s="8"/>
      <c r="L80" s="3">
        <f>$G$40+SUM($G$45:G80)</f>
        <v>627.2320000000002</v>
      </c>
    </row>
    <row r="81" spans="1:12" x14ac:dyDescent="0.25">
      <c r="A81" s="2">
        <v>41875</v>
      </c>
      <c r="B81" s="3">
        <v>4.1100000000000003</v>
      </c>
      <c r="C81" s="3">
        <v>3.44</v>
      </c>
      <c r="D81" s="3">
        <v>4.6500000000000004</v>
      </c>
      <c r="G81" s="3">
        <f t="shared" si="3"/>
        <v>12.200000000000001</v>
      </c>
      <c r="H81" s="9"/>
      <c r="I81" s="9"/>
      <c r="K81" s="8"/>
      <c r="L81" s="3">
        <f>$G$40+SUM($G$45:G81)</f>
        <v>639.43200000000013</v>
      </c>
    </row>
    <row r="82" spans="1:12" x14ac:dyDescent="0.25">
      <c r="A82" s="2">
        <v>41882</v>
      </c>
      <c r="B82" s="3">
        <v>4.5</v>
      </c>
      <c r="C82" s="3">
        <v>3.37</v>
      </c>
      <c r="D82" s="3">
        <v>4.46</v>
      </c>
      <c r="G82" s="3">
        <f t="shared" si="3"/>
        <v>12.33</v>
      </c>
      <c r="H82" s="9"/>
      <c r="I82" s="9"/>
      <c r="K82" s="8"/>
      <c r="L82" s="3">
        <f>$G$40+SUM($G$45:G82)</f>
        <v>651.76200000000017</v>
      </c>
    </row>
    <row r="83" spans="1:12" x14ac:dyDescent="0.25">
      <c r="A83" s="2">
        <v>41889</v>
      </c>
      <c r="B83" s="3">
        <v>4</v>
      </c>
      <c r="C83" s="3">
        <v>3.51</v>
      </c>
      <c r="D83" s="3">
        <v>4.2699999999999996</v>
      </c>
      <c r="G83" s="3">
        <f t="shared" si="3"/>
        <v>11.78</v>
      </c>
      <c r="H83" s="9"/>
      <c r="I83" s="9"/>
      <c r="K83" s="8"/>
      <c r="L83" s="3">
        <f>$G$40+SUM($G$45:G83)</f>
        <v>663.54200000000014</v>
      </c>
    </row>
    <row r="84" spans="1:12" x14ac:dyDescent="0.25">
      <c r="A84" s="2">
        <v>41896</v>
      </c>
      <c r="B84" s="3">
        <v>3.9</v>
      </c>
      <c r="C84" s="3">
        <v>3.21</v>
      </c>
      <c r="D84" s="3">
        <v>4.54</v>
      </c>
      <c r="G84" s="3">
        <f t="shared" si="3"/>
        <v>11.649999999999999</v>
      </c>
      <c r="H84" s="9"/>
      <c r="I84" s="9"/>
      <c r="K84" s="8"/>
      <c r="L84" s="3">
        <f>$G$40+SUM($G$45:G84)</f>
        <v>675.19200000000001</v>
      </c>
    </row>
    <row r="85" spans="1:12" x14ac:dyDescent="0.25">
      <c r="A85" s="2">
        <v>41903</v>
      </c>
      <c r="B85" s="3">
        <v>3.87</v>
      </c>
      <c r="C85" s="3">
        <v>3.6</v>
      </c>
      <c r="D85" s="3">
        <v>4.58</v>
      </c>
      <c r="G85" s="3">
        <f t="shared" si="3"/>
        <v>12.05</v>
      </c>
      <c r="H85" s="9"/>
      <c r="I85" s="9"/>
      <c r="K85" s="8"/>
      <c r="L85" s="3">
        <f>$G$40+SUM($G$45:G85)</f>
        <v>687.24200000000008</v>
      </c>
    </row>
    <row r="86" spans="1:12" x14ac:dyDescent="0.25">
      <c r="A86" s="2">
        <v>41910</v>
      </c>
      <c r="B86" s="3">
        <v>4.0999999999999996</v>
      </c>
      <c r="C86" s="3">
        <v>3.53</v>
      </c>
      <c r="D86" s="3">
        <v>4.7300000000000004</v>
      </c>
      <c r="G86" s="3">
        <f t="shared" si="3"/>
        <v>12.36</v>
      </c>
      <c r="H86" s="9"/>
      <c r="I86" s="9"/>
      <c r="K86" s="8"/>
      <c r="L86" s="3">
        <f>$G$40+SUM($G$45:G86)</f>
        <v>699.60200000000009</v>
      </c>
    </row>
    <row r="87" spans="1:12" x14ac:dyDescent="0.25">
      <c r="A87" s="2">
        <v>41917</v>
      </c>
      <c r="B87" s="3">
        <v>3.72</v>
      </c>
      <c r="C87" s="3">
        <v>3.5</v>
      </c>
      <c r="D87" s="3">
        <v>4.5</v>
      </c>
      <c r="G87" s="3">
        <f t="shared" si="3"/>
        <v>11.72</v>
      </c>
      <c r="H87" s="9"/>
      <c r="I87" s="9"/>
      <c r="K87" s="8"/>
      <c r="L87" s="3">
        <f>$G$40+SUM($G$45:G87)</f>
        <v>711.32200000000012</v>
      </c>
    </row>
    <row r="88" spans="1:12" x14ac:dyDescent="0.25">
      <c r="A88" s="2">
        <v>41924</v>
      </c>
      <c r="B88" s="3">
        <v>4.08</v>
      </c>
      <c r="C88" s="3">
        <v>3.29</v>
      </c>
      <c r="D88" s="3">
        <v>4.5599999999999996</v>
      </c>
      <c r="G88" s="3">
        <f t="shared" si="3"/>
        <v>11.93</v>
      </c>
      <c r="H88" s="9"/>
      <c r="I88" s="9"/>
      <c r="K88" s="8"/>
      <c r="L88" s="3">
        <f>$G$40+SUM($G$45:G88)</f>
        <v>723.25200000000018</v>
      </c>
    </row>
    <row r="89" spans="1:12" x14ac:dyDescent="0.25">
      <c r="A89" s="2">
        <v>41931</v>
      </c>
      <c r="B89" s="3">
        <v>3.86</v>
      </c>
      <c r="C89" s="3">
        <v>3.53</v>
      </c>
      <c r="D89" s="3">
        <v>4.59</v>
      </c>
      <c r="G89" s="3">
        <f t="shared" si="3"/>
        <v>11.98</v>
      </c>
      <c r="H89" s="9"/>
      <c r="I89" s="9"/>
      <c r="K89" s="8"/>
      <c r="L89" s="3">
        <f>$G$40+SUM($G$45:G89)</f>
        <v>735.2320000000002</v>
      </c>
    </row>
    <row r="90" spans="1:12" x14ac:dyDescent="0.25">
      <c r="A90" s="2">
        <v>41938</v>
      </c>
      <c r="B90" s="3">
        <v>3.86</v>
      </c>
      <c r="C90" s="3">
        <v>3.51</v>
      </c>
      <c r="D90" s="3">
        <v>5</v>
      </c>
      <c r="G90" s="3">
        <f t="shared" si="3"/>
        <v>12.37</v>
      </c>
      <c r="H90" s="9"/>
      <c r="I90" s="9"/>
      <c r="K90" s="8"/>
      <c r="L90" s="3">
        <f>$G$40+SUM($G$45:G90)</f>
        <v>747.60200000000009</v>
      </c>
    </row>
    <row r="91" spans="1:12" x14ac:dyDescent="0.25">
      <c r="A91" s="2">
        <v>41945</v>
      </c>
      <c r="B91" s="3">
        <v>3.85</v>
      </c>
      <c r="C91" s="3">
        <v>3.71</v>
      </c>
      <c r="D91" s="3">
        <v>4.62</v>
      </c>
      <c r="G91" s="3">
        <f t="shared" si="3"/>
        <v>12.18</v>
      </c>
      <c r="H91" s="9"/>
      <c r="I91" s="9"/>
      <c r="K91" s="8"/>
      <c r="L91" s="3">
        <f>$G$40+SUM($G$45:G91)</f>
        <v>759.78200000000015</v>
      </c>
    </row>
    <row r="92" spans="1:12" x14ac:dyDescent="0.25">
      <c r="A92" s="2">
        <v>41952</v>
      </c>
      <c r="B92" s="3">
        <v>3.69</v>
      </c>
      <c r="C92" s="3">
        <v>3.35</v>
      </c>
      <c r="D92" s="3">
        <v>4.62</v>
      </c>
      <c r="G92" s="3">
        <f t="shared" si="3"/>
        <v>11.66</v>
      </c>
      <c r="H92" s="9"/>
      <c r="I92" s="9"/>
      <c r="K92" s="8"/>
      <c r="L92" s="3">
        <f>$G$40+SUM($G$45:G92)</f>
        <v>771.44200000000023</v>
      </c>
    </row>
    <row r="93" spans="1:12" x14ac:dyDescent="0.25">
      <c r="A93" s="2">
        <v>41959</v>
      </c>
      <c r="B93" s="3">
        <v>3.71</v>
      </c>
      <c r="C93" s="3">
        <v>3.42</v>
      </c>
      <c r="D93" s="3">
        <v>4.5199999999999996</v>
      </c>
      <c r="G93" s="3">
        <f t="shared" si="3"/>
        <v>11.649999999999999</v>
      </c>
      <c r="H93" s="9"/>
      <c r="I93" s="9"/>
      <c r="K93" s="8"/>
      <c r="L93" s="3">
        <f>$G$40+SUM($G$45:G93)</f>
        <v>783.0920000000001</v>
      </c>
    </row>
    <row r="94" spans="1:12" x14ac:dyDescent="0.25">
      <c r="A94" s="2">
        <v>41966</v>
      </c>
      <c r="B94" s="3">
        <v>3.84</v>
      </c>
      <c r="C94" s="3">
        <v>3.41</v>
      </c>
      <c r="D94" s="3">
        <v>4.66</v>
      </c>
      <c r="G94" s="3">
        <f t="shared" si="3"/>
        <v>11.91</v>
      </c>
      <c r="H94" s="9"/>
      <c r="I94" s="9"/>
      <c r="K94" s="8"/>
      <c r="L94" s="3">
        <f>$G$40+SUM($G$45:G94)</f>
        <v>795.00200000000018</v>
      </c>
    </row>
    <row r="95" spans="1:12" x14ac:dyDescent="0.25">
      <c r="A95" s="2">
        <v>41973</v>
      </c>
      <c r="B95" s="3">
        <v>3.8</v>
      </c>
      <c r="C95" s="3">
        <v>3.59</v>
      </c>
      <c r="D95" s="3">
        <v>4.9800000000000004</v>
      </c>
      <c r="G95" s="3">
        <f t="shared" si="3"/>
        <v>12.370000000000001</v>
      </c>
      <c r="H95" s="9"/>
      <c r="I95" s="9"/>
      <c r="K95" s="8"/>
      <c r="L95" s="3">
        <f>$G$40+SUM($G$45:G95)</f>
        <v>807.37200000000007</v>
      </c>
    </row>
    <row r="96" spans="1:12" x14ac:dyDescent="0.25">
      <c r="A96" s="2">
        <v>41980</v>
      </c>
      <c r="B96" s="3">
        <v>3.83</v>
      </c>
      <c r="C96" s="3">
        <v>3.29</v>
      </c>
      <c r="D96" s="3">
        <v>4.67</v>
      </c>
      <c r="G96" s="3">
        <f t="shared" si="3"/>
        <v>11.79</v>
      </c>
      <c r="H96" s="9"/>
      <c r="I96" s="9"/>
      <c r="K96" s="8"/>
      <c r="L96" s="3">
        <f>$G$40+SUM($G$45:G96)</f>
        <v>819.16200000000003</v>
      </c>
    </row>
    <row r="97" spans="1:12" x14ac:dyDescent="0.25">
      <c r="A97" s="2">
        <v>41987</v>
      </c>
      <c r="B97" s="3">
        <v>3.95</v>
      </c>
      <c r="C97" s="3">
        <v>3.42</v>
      </c>
      <c r="D97" s="3">
        <v>4.3899999999999997</v>
      </c>
      <c r="G97" s="3">
        <f t="shared" si="3"/>
        <v>11.76</v>
      </c>
      <c r="H97" s="9"/>
      <c r="I97" s="9"/>
      <c r="K97" s="8"/>
      <c r="L97" s="3">
        <f>$G$40+SUM($G$45:G97)</f>
        <v>830.92200000000003</v>
      </c>
    </row>
    <row r="98" spans="1:12" x14ac:dyDescent="0.25">
      <c r="A98" s="2">
        <v>41994</v>
      </c>
      <c r="B98" s="11">
        <v>0</v>
      </c>
      <c r="C98" s="11">
        <v>0</v>
      </c>
      <c r="D98" s="11">
        <v>0</v>
      </c>
      <c r="G98" s="3">
        <f t="shared" si="3"/>
        <v>0</v>
      </c>
      <c r="H98" s="49" t="s">
        <v>140</v>
      </c>
      <c r="I98" s="50">
        <f>AVERAGE(G69:G99)</f>
        <v>11.578000000000001</v>
      </c>
      <c r="K98" s="8"/>
      <c r="L98" s="3">
        <f>$G$40+SUM($G$45:G98)</f>
        <v>830.92200000000003</v>
      </c>
    </row>
    <row r="99" spans="1:12" x14ac:dyDescent="0.25">
      <c r="B99" s="4" t="s">
        <v>0</v>
      </c>
      <c r="C99" s="4" t="s">
        <v>0</v>
      </c>
      <c r="D99" s="4" t="s">
        <v>0</v>
      </c>
      <c r="E99" s="4" t="s">
        <v>0</v>
      </c>
      <c r="F99" s="4" t="s">
        <v>0</v>
      </c>
      <c r="G99" s="4" t="s">
        <v>7</v>
      </c>
      <c r="K99" s="8"/>
    </row>
    <row r="100" spans="1:12" ht="18.75" x14ac:dyDescent="0.25">
      <c r="A100" s="5">
        <f>COUNTIF(B45:F99,"&gt;0")</f>
        <v>145</v>
      </c>
      <c r="B100" s="3">
        <f>SUM(B45:B99)</f>
        <v>194.92000000000007</v>
      </c>
      <c r="C100" s="3">
        <f>SUM(C45:C99)</f>
        <v>174.21999999999997</v>
      </c>
      <c r="D100" s="3">
        <f>SUM(D45:D99)</f>
        <v>172.12999999999997</v>
      </c>
      <c r="E100" s="3">
        <f>SUM(E45:E99)</f>
        <v>10.84</v>
      </c>
      <c r="F100" s="3">
        <f>SUM(F45:F99)</f>
        <v>0.7</v>
      </c>
      <c r="G100" s="6">
        <f>SUM(B100:F100)</f>
        <v>552.81000000000006</v>
      </c>
      <c r="H100" s="62" t="s">
        <v>3</v>
      </c>
      <c r="I100" s="63"/>
      <c r="J100" s="3"/>
      <c r="K100" s="8"/>
    </row>
    <row r="101" spans="1:12" ht="13.5" customHeight="1" x14ac:dyDescent="0.25">
      <c r="A101" s="5"/>
      <c r="E101" s="3"/>
      <c r="F101" s="3"/>
      <c r="G101" s="6"/>
      <c r="I101" s="32"/>
      <c r="K101" s="8"/>
    </row>
    <row r="102" spans="1:12" ht="18.75" x14ac:dyDescent="0.25">
      <c r="A102" s="22"/>
      <c r="B102" s="23">
        <f>AVERAGE(B45:B99)</f>
        <v>3.7484615384615401</v>
      </c>
      <c r="C102" s="23">
        <f t="shared" ref="C102:D102" si="4">AVERAGE(C45:C99)</f>
        <v>3.4160784313725485</v>
      </c>
      <c r="D102" s="23">
        <f t="shared" si="4"/>
        <v>4.1982926829268283</v>
      </c>
      <c r="E102" s="3"/>
      <c r="F102" s="3"/>
      <c r="G102" s="23">
        <f>AVERAGE(G45:G99)</f>
        <v>10.630961538461539</v>
      </c>
      <c r="H102" s="58" t="s">
        <v>137</v>
      </c>
      <c r="I102" s="59"/>
      <c r="K102" s="8"/>
    </row>
    <row r="103" spans="1:12" x14ac:dyDescent="0.25">
      <c r="E103" s="3"/>
      <c r="F103" s="3"/>
      <c r="G103" s="3"/>
      <c r="H103" s="12"/>
      <c r="K103" s="8"/>
    </row>
    <row r="104" spans="1:12" x14ac:dyDescent="0.25">
      <c r="E104" s="3"/>
      <c r="F104" s="3"/>
      <c r="G104" s="3"/>
      <c r="H104" s="12"/>
      <c r="K104" s="8"/>
    </row>
    <row r="105" spans="1:12" x14ac:dyDescent="0.25">
      <c r="A105" s="2">
        <v>42001</v>
      </c>
      <c r="B105" s="3">
        <v>4.0599999999999996</v>
      </c>
      <c r="C105" s="3">
        <v>3.56</v>
      </c>
      <c r="D105" s="3">
        <v>5.09</v>
      </c>
      <c r="E105" s="3"/>
      <c r="F105" s="3"/>
      <c r="G105" s="3">
        <f t="shared" si="3"/>
        <v>12.709999999999999</v>
      </c>
      <c r="H105" s="12"/>
      <c r="K105" s="8"/>
      <c r="L105" s="3">
        <f>$G$40+$G$100+SUM($G$105:G105)</f>
        <v>843.63200000000006</v>
      </c>
    </row>
    <row r="106" spans="1:12" x14ac:dyDescent="0.25">
      <c r="A106" s="2">
        <v>42008</v>
      </c>
      <c r="B106" s="3">
        <v>3.91</v>
      </c>
      <c r="C106" s="3">
        <v>3.46</v>
      </c>
      <c r="D106" s="3">
        <v>4.5599999999999996</v>
      </c>
      <c r="E106" s="3"/>
      <c r="F106" s="3"/>
      <c r="G106" s="3">
        <f t="shared" si="3"/>
        <v>11.93</v>
      </c>
      <c r="H106" s="12"/>
      <c r="K106" s="8"/>
      <c r="L106" s="3">
        <f>$G$40+$G$100+SUM($G$105:G106)</f>
        <v>855.56200000000001</v>
      </c>
    </row>
    <row r="107" spans="1:12" x14ac:dyDescent="0.25">
      <c r="A107" s="2">
        <v>42015</v>
      </c>
      <c r="B107" s="3">
        <v>4.21</v>
      </c>
      <c r="C107" s="3">
        <v>3.58</v>
      </c>
      <c r="D107" s="13">
        <v>5.17</v>
      </c>
      <c r="E107" s="3"/>
      <c r="F107" s="3"/>
      <c r="G107" s="3">
        <f t="shared" si="3"/>
        <v>12.96</v>
      </c>
      <c r="H107" s="14" t="s">
        <v>6</v>
      </c>
      <c r="K107" s="8"/>
      <c r="L107" s="3">
        <f>$G$40+$G$100+SUM($G$105:G107)</f>
        <v>868.52200000000005</v>
      </c>
    </row>
    <row r="108" spans="1:12" x14ac:dyDescent="0.25">
      <c r="A108" s="2">
        <v>42022</v>
      </c>
      <c r="B108" s="3">
        <v>3.85</v>
      </c>
      <c r="C108" s="3">
        <v>3.42</v>
      </c>
      <c r="D108" s="3">
        <v>4.8</v>
      </c>
      <c r="E108" s="3">
        <v>0.68</v>
      </c>
      <c r="F108" s="3"/>
      <c r="G108" s="3">
        <f t="shared" si="3"/>
        <v>12.75</v>
      </c>
      <c r="H108" s="15"/>
      <c r="K108" s="8"/>
      <c r="L108" s="3">
        <f>$G$40+$G$100+SUM($G$105:G108)</f>
        <v>881.27200000000005</v>
      </c>
    </row>
    <row r="109" spans="1:12" x14ac:dyDescent="0.25">
      <c r="A109" s="2">
        <v>42029</v>
      </c>
      <c r="B109" s="3">
        <v>3.8</v>
      </c>
      <c r="C109" s="3">
        <v>3.47</v>
      </c>
      <c r="D109" s="3">
        <v>4.66</v>
      </c>
      <c r="E109" s="3"/>
      <c r="F109" s="3"/>
      <c r="G109" s="3">
        <f t="shared" si="3"/>
        <v>11.93</v>
      </c>
      <c r="H109" s="15"/>
      <c r="K109" s="8"/>
      <c r="L109" s="3">
        <f>$G$40+$G$100+SUM($G$105:G109)</f>
        <v>893.202</v>
      </c>
    </row>
    <row r="110" spans="1:12" x14ac:dyDescent="0.25">
      <c r="A110" s="2">
        <v>42036</v>
      </c>
      <c r="B110" s="3">
        <v>3.74</v>
      </c>
      <c r="C110" s="3">
        <v>3.45</v>
      </c>
      <c r="D110" s="3">
        <v>4.67</v>
      </c>
      <c r="E110" s="3"/>
      <c r="F110" s="3"/>
      <c r="G110" s="3">
        <f t="shared" si="3"/>
        <v>11.86</v>
      </c>
      <c r="H110" s="15"/>
      <c r="K110" s="8"/>
      <c r="L110" s="3">
        <f>$G$40+$G$100+SUM($G$105:G110)</f>
        <v>905.06200000000001</v>
      </c>
    </row>
    <row r="111" spans="1:12" x14ac:dyDescent="0.25">
      <c r="A111" s="2">
        <v>42043</v>
      </c>
      <c r="B111" s="3">
        <v>3.97</v>
      </c>
      <c r="C111" s="3">
        <v>3.72</v>
      </c>
      <c r="D111" s="3">
        <v>4.87</v>
      </c>
      <c r="E111" s="3"/>
      <c r="F111" s="3"/>
      <c r="G111" s="3">
        <f t="shared" si="3"/>
        <v>12.56</v>
      </c>
      <c r="H111" s="15"/>
      <c r="K111" s="8"/>
      <c r="L111" s="3">
        <f>$G$40+$G$100+SUM($G$105:G111)</f>
        <v>917.62200000000007</v>
      </c>
    </row>
    <row r="112" spans="1:12" x14ac:dyDescent="0.25">
      <c r="A112" s="2">
        <v>42050</v>
      </c>
      <c r="B112" s="3">
        <v>4.18</v>
      </c>
      <c r="C112" s="13">
        <v>3.86</v>
      </c>
      <c r="D112" s="13">
        <v>4.97</v>
      </c>
      <c r="E112" s="3"/>
      <c r="F112" s="3"/>
      <c r="G112" s="3">
        <f t="shared" si="3"/>
        <v>13.009999999999998</v>
      </c>
      <c r="H112" s="14" t="s">
        <v>6</v>
      </c>
      <c r="I112" s="16" t="s">
        <v>8</v>
      </c>
      <c r="J112" s="16" t="s">
        <v>9</v>
      </c>
      <c r="K112" s="8"/>
      <c r="L112" s="3">
        <f>$G$40+$G$100+SUM($G$105:G112)</f>
        <v>930.63200000000006</v>
      </c>
    </row>
    <row r="113" spans="1:13" x14ac:dyDescent="0.25">
      <c r="A113" s="2">
        <v>42057</v>
      </c>
      <c r="B113" s="17">
        <v>4</v>
      </c>
      <c r="C113" s="13">
        <v>3.52</v>
      </c>
      <c r="D113" s="13">
        <v>4.57</v>
      </c>
      <c r="E113" s="3"/>
      <c r="F113" s="3"/>
      <c r="G113" s="3">
        <f t="shared" ref="G113:G176" si="5">SUM(B113:F113)</f>
        <v>12.09</v>
      </c>
      <c r="H113" s="14" t="s">
        <v>10</v>
      </c>
      <c r="I113" s="16"/>
      <c r="J113" s="16"/>
      <c r="K113" s="8"/>
      <c r="L113" s="3">
        <f>$G$40+$G$100+SUM($G$105:G113)</f>
        <v>942.72199999999998</v>
      </c>
    </row>
    <row r="114" spans="1:13" x14ac:dyDescent="0.25">
      <c r="A114" s="18">
        <v>42064</v>
      </c>
      <c r="B114" s="3">
        <v>4.22</v>
      </c>
      <c r="C114" s="3">
        <v>3.75</v>
      </c>
      <c r="D114" s="3">
        <v>4.79</v>
      </c>
      <c r="E114" s="3"/>
      <c r="F114" s="3"/>
      <c r="G114" s="3">
        <f t="shared" si="5"/>
        <v>12.76</v>
      </c>
      <c r="H114" s="15"/>
      <c r="I114" s="16"/>
      <c r="J114" s="16"/>
      <c r="K114" s="8"/>
      <c r="L114" s="3">
        <f>$G$40+$G$100+SUM($G$105:G114)</f>
        <v>955.48200000000008</v>
      </c>
    </row>
    <row r="115" spans="1:13" x14ac:dyDescent="0.25">
      <c r="A115" s="18">
        <v>42071</v>
      </c>
      <c r="B115" s="3">
        <v>3.94</v>
      </c>
      <c r="C115" s="3">
        <v>4</v>
      </c>
      <c r="D115" s="3">
        <v>4.83</v>
      </c>
      <c r="E115" s="13">
        <v>0.77</v>
      </c>
      <c r="F115" s="3"/>
      <c r="G115" s="3">
        <f t="shared" si="5"/>
        <v>13.54</v>
      </c>
      <c r="H115" s="19" t="s">
        <v>14</v>
      </c>
      <c r="I115" s="14"/>
      <c r="J115" s="16"/>
      <c r="K115" s="8"/>
      <c r="L115" s="3">
        <f>$G$40+$G$100+SUM($G$105:G115)</f>
        <v>969.02200000000005</v>
      </c>
    </row>
    <row r="116" spans="1:13" x14ac:dyDescent="0.25">
      <c r="A116" s="18">
        <v>42079</v>
      </c>
      <c r="B116" s="3">
        <v>3.81</v>
      </c>
      <c r="C116" s="3">
        <v>3.5</v>
      </c>
      <c r="D116" s="3">
        <v>4.67</v>
      </c>
      <c r="E116" s="3"/>
      <c r="F116" s="3"/>
      <c r="G116" s="3">
        <f t="shared" si="5"/>
        <v>11.98</v>
      </c>
      <c r="H116" s="15"/>
      <c r="I116" s="16"/>
      <c r="J116" s="16"/>
      <c r="K116" s="8"/>
      <c r="L116" s="3">
        <f>$G$40+$G$100+SUM($G$105:G116)</f>
        <v>981.00200000000007</v>
      </c>
      <c r="M116" s="3"/>
    </row>
    <row r="117" spans="1:13" x14ac:dyDescent="0.25">
      <c r="A117" s="18">
        <v>42085</v>
      </c>
      <c r="B117" s="3">
        <v>4.05</v>
      </c>
      <c r="C117" s="3">
        <v>3.77</v>
      </c>
      <c r="D117" s="3">
        <v>4.66</v>
      </c>
      <c r="E117" s="3"/>
      <c r="F117" s="3"/>
      <c r="G117" s="3">
        <f t="shared" si="5"/>
        <v>12.48</v>
      </c>
      <c r="H117" s="15"/>
      <c r="I117" s="16"/>
      <c r="J117" s="16"/>
      <c r="K117" s="8"/>
      <c r="L117" s="3">
        <f>$G$40+$G$100+SUM($G$105:G117)</f>
        <v>993.48199999999997</v>
      </c>
    </row>
    <row r="118" spans="1:13" x14ac:dyDescent="0.25">
      <c r="A118" s="18">
        <v>42092</v>
      </c>
      <c r="B118" s="3">
        <v>4.25</v>
      </c>
      <c r="C118" s="3">
        <v>3.51</v>
      </c>
      <c r="D118" s="3">
        <v>4.5999999999999996</v>
      </c>
      <c r="E118" s="3"/>
      <c r="F118" s="3"/>
      <c r="G118" s="3">
        <f t="shared" si="5"/>
        <v>12.36</v>
      </c>
      <c r="H118" s="15"/>
      <c r="I118" s="16"/>
      <c r="J118" s="16"/>
      <c r="K118" s="8"/>
      <c r="L118" s="3">
        <f>$G$40+$G$100+SUM($G$105:G118)</f>
        <v>1005.8420000000001</v>
      </c>
    </row>
    <row r="119" spans="1:13" x14ac:dyDescent="0.25">
      <c r="A119" s="18">
        <v>42099</v>
      </c>
      <c r="B119" s="3">
        <v>3.86</v>
      </c>
      <c r="C119" s="3">
        <v>3.75</v>
      </c>
      <c r="D119" s="3">
        <v>4.6399999999999997</v>
      </c>
      <c r="E119" s="3"/>
      <c r="F119" s="3"/>
      <c r="G119" s="3">
        <f t="shared" si="5"/>
        <v>12.25</v>
      </c>
      <c r="H119" s="15"/>
      <c r="I119" s="16"/>
      <c r="J119" s="16"/>
      <c r="K119" s="8"/>
      <c r="L119" s="3">
        <f>$G$40+$G$100+SUM($G$105:G119)</f>
        <v>1018.0920000000001</v>
      </c>
    </row>
    <row r="120" spans="1:13" x14ac:dyDescent="0.25">
      <c r="A120" s="18">
        <v>42106</v>
      </c>
      <c r="B120" s="3">
        <v>4.03</v>
      </c>
      <c r="C120" s="3">
        <v>3.67</v>
      </c>
      <c r="D120" s="13">
        <v>5.4</v>
      </c>
      <c r="E120" s="3"/>
      <c r="F120" s="3"/>
      <c r="G120" s="3">
        <f t="shared" si="5"/>
        <v>13.100000000000001</v>
      </c>
      <c r="H120" s="14" t="s">
        <v>11</v>
      </c>
      <c r="I120" s="14"/>
      <c r="J120" s="16"/>
      <c r="K120" s="8"/>
      <c r="L120" s="3">
        <f>$G$40+$G$100+SUM($G$105:G120)</f>
        <v>1031.192</v>
      </c>
    </row>
    <row r="121" spans="1:13" x14ac:dyDescent="0.25">
      <c r="A121" s="18">
        <v>42113</v>
      </c>
      <c r="B121" s="3">
        <v>3.95</v>
      </c>
      <c r="C121" s="3">
        <v>3.61</v>
      </c>
      <c r="D121" s="3">
        <v>4.8099999999999996</v>
      </c>
      <c r="E121" s="3"/>
      <c r="F121" s="3"/>
      <c r="G121" s="3">
        <f t="shared" si="5"/>
        <v>12.370000000000001</v>
      </c>
      <c r="J121" s="16"/>
      <c r="K121" s="8"/>
      <c r="L121" s="3">
        <f>$G$40+$G$100+SUM($G$105:G121)</f>
        <v>1043.5620000000001</v>
      </c>
    </row>
    <row r="122" spans="1:13" x14ac:dyDescent="0.25">
      <c r="A122" s="18">
        <v>42120</v>
      </c>
      <c r="B122" s="17">
        <v>4</v>
      </c>
      <c r="C122" s="3">
        <v>3.57</v>
      </c>
      <c r="D122" s="3">
        <v>4.72</v>
      </c>
      <c r="E122" s="3"/>
      <c r="F122" s="3"/>
      <c r="G122" s="3">
        <f t="shared" si="5"/>
        <v>12.29</v>
      </c>
      <c r="J122" s="16"/>
      <c r="K122" s="8"/>
      <c r="L122" s="3">
        <f>$G$40+$G$100+SUM($G$105:G122)</f>
        <v>1055.8520000000001</v>
      </c>
    </row>
    <row r="123" spans="1:13" x14ac:dyDescent="0.25">
      <c r="A123" s="18">
        <v>42127</v>
      </c>
      <c r="B123" s="3">
        <v>4.1500000000000004</v>
      </c>
      <c r="C123" s="3">
        <v>3.69</v>
      </c>
      <c r="D123" s="3">
        <v>4.6399999999999997</v>
      </c>
      <c r="E123" s="13">
        <v>3.28</v>
      </c>
      <c r="F123" s="3"/>
      <c r="G123" s="3">
        <f t="shared" si="5"/>
        <v>15.76</v>
      </c>
      <c r="H123" s="14" t="s">
        <v>12</v>
      </c>
      <c r="I123" s="14"/>
      <c r="J123" s="16"/>
      <c r="K123" s="8"/>
      <c r="L123" s="3">
        <f>$G$40+$G$100+SUM($G$105:G123)</f>
        <v>1071.6120000000001</v>
      </c>
    </row>
    <row r="124" spans="1:13" x14ac:dyDescent="0.25">
      <c r="A124" s="18">
        <v>42134</v>
      </c>
      <c r="B124" s="3">
        <v>3.79</v>
      </c>
      <c r="C124" s="3">
        <v>3.68</v>
      </c>
      <c r="D124" s="3">
        <v>4.8499999999999996</v>
      </c>
      <c r="E124" s="13">
        <v>3.45</v>
      </c>
      <c r="F124" s="3"/>
      <c r="G124" s="3">
        <f t="shared" si="5"/>
        <v>15.77</v>
      </c>
      <c r="H124" s="19" t="s">
        <v>13</v>
      </c>
      <c r="I124" s="19"/>
      <c r="J124" s="19"/>
      <c r="K124" s="8"/>
      <c r="L124" s="3">
        <f>$G$40+$G$100+SUM($G$105:G124)</f>
        <v>1087.3820000000001</v>
      </c>
    </row>
    <row r="125" spans="1:13" x14ac:dyDescent="0.25">
      <c r="A125" s="18">
        <v>42141</v>
      </c>
      <c r="B125" s="3">
        <v>4.07</v>
      </c>
      <c r="C125" s="3">
        <v>3.65</v>
      </c>
      <c r="D125" s="3">
        <v>4.6399999999999997</v>
      </c>
      <c r="E125" s="3"/>
      <c r="F125" s="3"/>
      <c r="G125" s="3">
        <f t="shared" si="5"/>
        <v>12.36</v>
      </c>
      <c r="H125" s="12"/>
      <c r="K125" s="8"/>
      <c r="L125" s="3">
        <f>$G$40+$G$100+SUM($G$105:G125)</f>
        <v>1099.742</v>
      </c>
    </row>
    <row r="126" spans="1:13" x14ac:dyDescent="0.25">
      <c r="A126" s="18">
        <v>42148</v>
      </c>
      <c r="B126" s="3">
        <v>3.81</v>
      </c>
      <c r="C126" s="3">
        <v>3.5</v>
      </c>
      <c r="D126" s="3">
        <v>4.88</v>
      </c>
      <c r="E126" s="3"/>
      <c r="F126" s="3"/>
      <c r="G126" s="3">
        <f t="shared" si="5"/>
        <v>12.190000000000001</v>
      </c>
      <c r="H126" s="12"/>
      <c r="K126" s="8"/>
      <c r="L126" s="3">
        <f>$G$40+$G$100+SUM($G$105:G126)</f>
        <v>1111.932</v>
      </c>
    </row>
    <row r="127" spans="1:13" x14ac:dyDescent="0.25">
      <c r="A127" s="18">
        <v>42155</v>
      </c>
      <c r="B127" s="3">
        <v>4.01</v>
      </c>
      <c r="C127" s="3">
        <v>3.53</v>
      </c>
      <c r="D127" s="13">
        <v>4.87</v>
      </c>
      <c r="E127" s="3"/>
      <c r="F127" s="3"/>
      <c r="G127" s="3">
        <f t="shared" si="5"/>
        <v>12.41</v>
      </c>
      <c r="H127" s="14" t="s">
        <v>15</v>
      </c>
      <c r="K127" s="8"/>
      <c r="L127" s="3">
        <f>$G$40+$G$100+SUM($G$105:G127)</f>
        <v>1124.3420000000001</v>
      </c>
    </row>
    <row r="128" spans="1:13" x14ac:dyDescent="0.25">
      <c r="A128" s="18">
        <v>42162</v>
      </c>
      <c r="B128" s="3">
        <v>4.17</v>
      </c>
      <c r="C128" s="3">
        <v>3.89</v>
      </c>
      <c r="D128" s="3">
        <v>4.74</v>
      </c>
      <c r="E128" s="13">
        <v>3.56</v>
      </c>
      <c r="F128" s="3"/>
      <c r="G128" s="3">
        <f t="shared" si="5"/>
        <v>16.36</v>
      </c>
      <c r="H128" s="19" t="s">
        <v>16</v>
      </c>
      <c r="I128" s="19"/>
      <c r="J128" s="19"/>
      <c r="K128" s="8"/>
      <c r="L128" s="3">
        <f>$G$40+$G$100+SUM($G$105:G128)</f>
        <v>1140.702</v>
      </c>
    </row>
    <row r="129" spans="1:12" x14ac:dyDescent="0.25">
      <c r="A129" s="18">
        <v>42168</v>
      </c>
      <c r="B129" s="3">
        <v>3.87</v>
      </c>
      <c r="C129" s="3">
        <v>3.82</v>
      </c>
      <c r="D129" s="3">
        <v>4.67</v>
      </c>
      <c r="E129" s="3"/>
      <c r="F129" s="3"/>
      <c r="G129" s="3">
        <f t="shared" si="5"/>
        <v>12.36</v>
      </c>
      <c r="H129" s="12"/>
      <c r="K129" s="8"/>
      <c r="L129" s="3">
        <f>$G$40+$G$100+SUM($G$105:G129)</f>
        <v>1153.0620000000001</v>
      </c>
    </row>
    <row r="130" spans="1:12" x14ac:dyDescent="0.25">
      <c r="A130" s="18">
        <v>42175</v>
      </c>
      <c r="B130" s="3">
        <v>3.91</v>
      </c>
      <c r="C130" s="3">
        <v>3.57</v>
      </c>
      <c r="D130" s="3">
        <v>4.5</v>
      </c>
      <c r="E130" s="3"/>
      <c r="F130" s="3"/>
      <c r="G130" s="3">
        <f t="shared" si="5"/>
        <v>11.98</v>
      </c>
      <c r="H130" s="12"/>
      <c r="K130" s="8"/>
      <c r="L130" s="3">
        <f>$G$40+$G$100+SUM($G$105:G130)</f>
        <v>1165.0420000000001</v>
      </c>
    </row>
    <row r="131" spans="1:12" x14ac:dyDescent="0.25">
      <c r="A131" s="18">
        <v>42182</v>
      </c>
      <c r="B131" s="3">
        <v>3.96</v>
      </c>
      <c r="C131" s="3">
        <v>3.72</v>
      </c>
      <c r="D131" s="3">
        <v>4.5199999999999996</v>
      </c>
      <c r="E131" s="3"/>
      <c r="F131" s="3"/>
      <c r="G131" s="3">
        <f t="shared" si="5"/>
        <v>12.2</v>
      </c>
      <c r="H131" s="12"/>
      <c r="K131" s="8"/>
      <c r="L131" s="3">
        <f>$G$40+$G$100+SUM($G$105:G131)</f>
        <v>1177.2420000000002</v>
      </c>
    </row>
    <row r="132" spans="1:12" x14ac:dyDescent="0.25">
      <c r="A132" s="18">
        <v>42190</v>
      </c>
      <c r="B132" s="3">
        <v>4.1500000000000004</v>
      </c>
      <c r="C132" s="3">
        <v>3.58</v>
      </c>
      <c r="D132" s="3">
        <v>4.78</v>
      </c>
      <c r="E132" s="3"/>
      <c r="F132" s="3"/>
      <c r="G132" s="3">
        <f t="shared" si="5"/>
        <v>12.510000000000002</v>
      </c>
      <c r="H132" s="12"/>
      <c r="K132" s="8"/>
      <c r="L132" s="3">
        <f>$G$40+$G$100+SUM($G$105:G132)</f>
        <v>1189.752</v>
      </c>
    </row>
    <row r="133" spans="1:12" x14ac:dyDescent="0.25">
      <c r="A133" s="18">
        <v>42197</v>
      </c>
      <c r="B133" s="17">
        <v>4</v>
      </c>
      <c r="C133" s="3">
        <v>3.53</v>
      </c>
      <c r="D133" s="3">
        <v>4.7699999999999996</v>
      </c>
      <c r="E133" s="13">
        <v>3.04</v>
      </c>
      <c r="F133" s="3"/>
      <c r="G133" s="3">
        <f t="shared" si="5"/>
        <v>15.34</v>
      </c>
      <c r="H133" s="19" t="s">
        <v>17</v>
      </c>
      <c r="I133" s="19"/>
      <c r="J133" s="19"/>
      <c r="K133" s="8"/>
      <c r="L133" s="3">
        <f>$G$40+$G$100+SUM($G$105:G133)</f>
        <v>1205.0920000000001</v>
      </c>
    </row>
    <row r="134" spans="1:12" x14ac:dyDescent="0.25">
      <c r="A134" s="18">
        <v>42204</v>
      </c>
      <c r="B134" s="3">
        <v>4.13</v>
      </c>
      <c r="C134" s="3">
        <v>3.46</v>
      </c>
      <c r="D134" s="3">
        <v>4.6900000000000004</v>
      </c>
      <c r="E134" s="3"/>
      <c r="F134" s="3"/>
      <c r="G134" s="3">
        <f t="shared" si="5"/>
        <v>12.280000000000001</v>
      </c>
      <c r="H134" s="12"/>
      <c r="K134" s="8"/>
      <c r="L134" s="3">
        <f>$G$40+$G$100+SUM($G$105:G134)</f>
        <v>1217.3720000000001</v>
      </c>
    </row>
    <row r="135" spans="1:12" x14ac:dyDescent="0.25">
      <c r="A135" s="18">
        <v>42211</v>
      </c>
      <c r="B135" s="3">
        <v>4.41</v>
      </c>
      <c r="C135" s="3">
        <v>4.32</v>
      </c>
      <c r="D135" s="13">
        <v>4.74</v>
      </c>
      <c r="E135" s="3"/>
      <c r="F135" s="3"/>
      <c r="G135" s="3">
        <f t="shared" si="5"/>
        <v>13.47</v>
      </c>
      <c r="H135" s="14" t="s">
        <v>15</v>
      </c>
      <c r="K135" s="8"/>
      <c r="L135" s="3">
        <f>$G$40+$G$100+SUM($G$105:G135)</f>
        <v>1230.8420000000001</v>
      </c>
    </row>
    <row r="136" spans="1:12" x14ac:dyDescent="0.25">
      <c r="A136" s="18">
        <v>42218</v>
      </c>
      <c r="B136" s="3">
        <v>4.01</v>
      </c>
      <c r="C136" s="3">
        <v>3.76</v>
      </c>
      <c r="D136" s="3">
        <v>4.78</v>
      </c>
      <c r="E136" s="3"/>
      <c r="F136" s="3"/>
      <c r="G136" s="3">
        <f t="shared" si="5"/>
        <v>12.55</v>
      </c>
      <c r="H136" s="12"/>
      <c r="K136" s="8"/>
      <c r="L136" s="3">
        <f>$G$40+$G$100+SUM($G$105:G136)</f>
        <v>1243.3920000000001</v>
      </c>
    </row>
    <row r="137" spans="1:12" x14ac:dyDescent="0.25">
      <c r="A137" s="18">
        <v>42225</v>
      </c>
      <c r="B137" s="3">
        <v>4.1900000000000004</v>
      </c>
      <c r="C137" s="3">
        <v>3.61</v>
      </c>
      <c r="D137" s="13">
        <v>5.09</v>
      </c>
      <c r="E137" s="3"/>
      <c r="F137" s="3"/>
      <c r="G137" s="3">
        <f t="shared" si="5"/>
        <v>12.89</v>
      </c>
      <c r="H137" s="14" t="s">
        <v>19</v>
      </c>
      <c r="I137" s="14"/>
      <c r="K137" s="41" t="s">
        <v>83</v>
      </c>
      <c r="L137" s="3">
        <f>$G$40+$G$100+SUM($G$105:G137)</f>
        <v>1256.2820000000002</v>
      </c>
    </row>
    <row r="138" spans="1:12" x14ac:dyDescent="0.25">
      <c r="A138" s="18">
        <v>42232</v>
      </c>
      <c r="B138" s="3">
        <v>3.92</v>
      </c>
      <c r="C138" s="3">
        <v>3.46</v>
      </c>
      <c r="D138" s="3">
        <v>4.88</v>
      </c>
      <c r="E138" s="13">
        <v>3.74</v>
      </c>
      <c r="F138" s="3"/>
      <c r="G138" s="3">
        <f t="shared" si="5"/>
        <v>16</v>
      </c>
      <c r="H138" s="19" t="s">
        <v>17</v>
      </c>
      <c r="I138" s="19"/>
      <c r="J138" s="19"/>
      <c r="K138" s="8"/>
      <c r="L138" s="3">
        <f>$G$40+$G$100+SUM($G$105:G138)</f>
        <v>1272.2820000000002</v>
      </c>
    </row>
    <row r="139" spans="1:12" x14ac:dyDescent="0.25">
      <c r="A139" s="18">
        <v>42239</v>
      </c>
      <c r="B139" s="3">
        <v>4.3499999999999996</v>
      </c>
      <c r="C139" s="3">
        <v>3.7</v>
      </c>
      <c r="D139" s="3">
        <v>4.96</v>
      </c>
      <c r="E139" s="3"/>
      <c r="F139" s="3"/>
      <c r="G139" s="3">
        <f t="shared" si="5"/>
        <v>13.010000000000002</v>
      </c>
      <c r="H139" s="12"/>
      <c r="K139" s="8"/>
      <c r="L139" s="3">
        <f>$G$40+$G$100+SUM($G$105:G139)</f>
        <v>1285.2920000000001</v>
      </c>
    </row>
    <row r="140" spans="1:12" x14ac:dyDescent="0.25">
      <c r="A140" s="18">
        <v>42246</v>
      </c>
      <c r="B140" s="3">
        <v>4.1100000000000003</v>
      </c>
      <c r="C140" s="3">
        <v>3.72</v>
      </c>
      <c r="D140" s="3">
        <v>4.66</v>
      </c>
      <c r="E140" s="13">
        <v>3.01</v>
      </c>
      <c r="F140" s="3"/>
      <c r="G140" s="3">
        <f t="shared" si="5"/>
        <v>15.5</v>
      </c>
      <c r="H140" s="19" t="s">
        <v>20</v>
      </c>
      <c r="I140" s="19"/>
      <c r="J140" s="19"/>
      <c r="K140" s="8"/>
      <c r="L140" s="3">
        <f>$G$40+$G$100+SUM($G$105:G140)</f>
        <v>1300.7920000000001</v>
      </c>
    </row>
    <row r="141" spans="1:12" x14ac:dyDescent="0.25">
      <c r="A141" s="18">
        <v>42253</v>
      </c>
      <c r="B141" s="3">
        <v>4.03</v>
      </c>
      <c r="C141" s="3">
        <v>3.73</v>
      </c>
      <c r="D141" s="3">
        <v>4.83</v>
      </c>
      <c r="E141" s="3"/>
      <c r="F141" s="3"/>
      <c r="G141" s="3">
        <f t="shared" si="5"/>
        <v>12.59</v>
      </c>
      <c r="H141" s="12"/>
      <c r="K141" s="8"/>
      <c r="L141" s="3">
        <f>$G$40+$G$100+SUM($G$105:G141)</f>
        <v>1313.3820000000001</v>
      </c>
    </row>
    <row r="142" spans="1:12" x14ac:dyDescent="0.25">
      <c r="A142" s="18">
        <v>42260</v>
      </c>
      <c r="B142" s="3">
        <v>4.45</v>
      </c>
      <c r="C142" s="3">
        <v>3.73</v>
      </c>
      <c r="D142" s="3">
        <v>4.7699999999999996</v>
      </c>
      <c r="E142" s="3"/>
      <c r="F142" s="3"/>
      <c r="G142" s="3">
        <f t="shared" si="5"/>
        <v>12.95</v>
      </c>
      <c r="H142" s="12"/>
      <c r="K142" s="8"/>
      <c r="L142" s="3">
        <f>$G$40+$G$100+SUM($G$105:G142)</f>
        <v>1326.3320000000001</v>
      </c>
    </row>
    <row r="143" spans="1:12" x14ac:dyDescent="0.25">
      <c r="A143" s="18">
        <v>42267</v>
      </c>
      <c r="B143" s="3">
        <v>4.04</v>
      </c>
      <c r="C143" s="3">
        <v>3.84</v>
      </c>
      <c r="D143" s="3">
        <v>4.74</v>
      </c>
      <c r="E143" s="3"/>
      <c r="F143" s="3"/>
      <c r="G143" s="3">
        <f t="shared" si="5"/>
        <v>12.620000000000001</v>
      </c>
      <c r="H143" s="12"/>
      <c r="K143" s="8"/>
      <c r="L143" s="3">
        <f>$G$40+$G$100+SUM($G$105:G143)</f>
        <v>1338.952</v>
      </c>
    </row>
    <row r="144" spans="1:12" x14ac:dyDescent="0.25">
      <c r="A144" s="18">
        <v>42274</v>
      </c>
      <c r="B144" s="3">
        <v>4.37</v>
      </c>
      <c r="C144" s="3">
        <v>3.62</v>
      </c>
      <c r="D144" s="3">
        <v>4.74</v>
      </c>
      <c r="E144" s="3"/>
      <c r="F144" s="3"/>
      <c r="G144" s="3">
        <f t="shared" si="5"/>
        <v>12.73</v>
      </c>
      <c r="H144" s="14" t="s">
        <v>15</v>
      </c>
      <c r="K144" s="8"/>
      <c r="L144" s="3">
        <f>$G$40+$G$100+SUM($G$105:G144)</f>
        <v>1351.682</v>
      </c>
    </row>
    <row r="145" spans="1:12" x14ac:dyDescent="0.25">
      <c r="A145" s="18">
        <v>42281</v>
      </c>
      <c r="B145" s="3">
        <v>4.24</v>
      </c>
      <c r="C145" s="3">
        <v>3.58</v>
      </c>
      <c r="D145" s="17">
        <v>4.75</v>
      </c>
      <c r="E145" s="3"/>
      <c r="F145" s="3"/>
      <c r="G145" s="3">
        <f t="shared" si="5"/>
        <v>12.57</v>
      </c>
      <c r="H145" s="12"/>
      <c r="K145" s="8"/>
      <c r="L145" s="3">
        <f>$G$40+$G$100+SUM($G$105:G145)</f>
        <v>1364.252</v>
      </c>
    </row>
    <row r="146" spans="1:12" x14ac:dyDescent="0.25">
      <c r="A146" s="18">
        <v>42288</v>
      </c>
      <c r="B146" s="3">
        <v>4.0599999999999996</v>
      </c>
      <c r="C146" s="3">
        <v>3.87</v>
      </c>
      <c r="D146" s="3">
        <v>5.22</v>
      </c>
      <c r="E146" s="13">
        <v>3.92</v>
      </c>
      <c r="F146" s="3"/>
      <c r="G146" s="3">
        <f t="shared" si="5"/>
        <v>17.07</v>
      </c>
      <c r="H146" s="19" t="s">
        <v>21</v>
      </c>
      <c r="I146" s="19"/>
      <c r="J146" s="19"/>
      <c r="K146" s="8"/>
      <c r="L146" s="3">
        <f>$G$40+$G$100+SUM($G$105:G146)</f>
        <v>1381.3220000000001</v>
      </c>
    </row>
    <row r="147" spans="1:12" x14ac:dyDescent="0.25">
      <c r="A147" s="18">
        <v>42295</v>
      </c>
      <c r="B147" s="3">
        <v>3.96</v>
      </c>
      <c r="C147" s="3">
        <v>3.78</v>
      </c>
      <c r="D147" s="3">
        <v>5.01</v>
      </c>
      <c r="E147" s="3"/>
      <c r="F147" s="3"/>
      <c r="G147" s="3">
        <f t="shared" si="5"/>
        <v>12.75</v>
      </c>
      <c r="H147" s="12"/>
      <c r="K147" s="8"/>
      <c r="L147" s="3">
        <f>$G$40+$G$100+SUM($G$105:G147)</f>
        <v>1394.0720000000001</v>
      </c>
    </row>
    <row r="148" spans="1:12" x14ac:dyDescent="0.25">
      <c r="A148" s="18">
        <v>42302</v>
      </c>
      <c r="B148" s="3">
        <v>4.03</v>
      </c>
      <c r="C148" s="20">
        <v>3.7</v>
      </c>
      <c r="D148" s="3">
        <v>5.09</v>
      </c>
      <c r="E148" s="3"/>
      <c r="F148" s="3"/>
      <c r="G148" s="3">
        <f t="shared" si="5"/>
        <v>12.82</v>
      </c>
      <c r="H148" s="14" t="s">
        <v>15</v>
      </c>
      <c r="K148" s="8"/>
      <c r="L148" s="3">
        <f>$G$40+$G$100+SUM($G$105:G148)</f>
        <v>1406.8920000000003</v>
      </c>
    </row>
    <row r="149" spans="1:12" x14ac:dyDescent="0.25">
      <c r="A149" s="18">
        <v>42309</v>
      </c>
      <c r="B149" s="17">
        <v>4</v>
      </c>
      <c r="C149" s="21"/>
      <c r="D149" s="13">
        <f>3.65+3.84</f>
        <v>7.49</v>
      </c>
      <c r="E149" s="13">
        <v>4.37</v>
      </c>
      <c r="F149" s="3"/>
      <c r="G149" s="3">
        <f t="shared" si="5"/>
        <v>15.86</v>
      </c>
      <c r="H149" s="19" t="s">
        <v>22</v>
      </c>
      <c r="I149" s="19"/>
      <c r="J149" s="19"/>
      <c r="K149" s="8"/>
      <c r="L149" s="3">
        <f>$G$40+$G$100+SUM($G$105:G149)</f>
        <v>1422.7520000000002</v>
      </c>
    </row>
    <row r="150" spans="1:12" x14ac:dyDescent="0.25">
      <c r="A150" s="18">
        <v>42316</v>
      </c>
      <c r="B150" s="13">
        <v>4.74</v>
      </c>
      <c r="C150" s="3">
        <v>3.83</v>
      </c>
      <c r="D150" s="3">
        <v>4.75</v>
      </c>
      <c r="E150" s="3"/>
      <c r="F150" s="3"/>
      <c r="G150" s="3">
        <f t="shared" si="5"/>
        <v>13.32</v>
      </c>
      <c r="H150" s="19" t="s">
        <v>23</v>
      </c>
      <c r="I150" s="19"/>
      <c r="K150" s="8"/>
      <c r="L150" s="3">
        <f>$G$40+$G$100+SUM($G$105:G150)</f>
        <v>1436.0720000000001</v>
      </c>
    </row>
    <row r="151" spans="1:12" x14ac:dyDescent="0.25">
      <c r="A151" s="18">
        <v>42323</v>
      </c>
      <c r="B151" s="13">
        <v>4.6100000000000003</v>
      </c>
      <c r="C151" s="3">
        <v>3.65</v>
      </c>
      <c r="D151" s="3">
        <v>5.22</v>
      </c>
      <c r="E151" s="13">
        <v>3.45</v>
      </c>
      <c r="F151" s="3"/>
      <c r="G151" s="3">
        <f t="shared" si="5"/>
        <v>16.93</v>
      </c>
      <c r="H151" s="19" t="s">
        <v>32</v>
      </c>
      <c r="I151" s="19"/>
      <c r="J151" s="19"/>
      <c r="K151" s="8"/>
      <c r="L151" s="3">
        <f>$G$40+$G$100+SUM($G$105:G151)</f>
        <v>1453.0020000000002</v>
      </c>
    </row>
    <row r="152" spans="1:12" x14ac:dyDescent="0.25">
      <c r="A152" s="18">
        <v>42330</v>
      </c>
      <c r="B152" s="13">
        <f>4.02+3.18</f>
        <v>7.1999999999999993</v>
      </c>
      <c r="C152" s="21"/>
      <c r="D152" s="3">
        <v>5.2</v>
      </c>
      <c r="E152" s="3"/>
      <c r="F152" s="3"/>
      <c r="G152" s="3">
        <f t="shared" si="5"/>
        <v>12.399999999999999</v>
      </c>
      <c r="H152" s="19" t="s">
        <v>24</v>
      </c>
      <c r="I152" s="19"/>
      <c r="K152" s="8"/>
      <c r="L152" s="3">
        <f>$G$40+$G$100+SUM($G$105:G152)</f>
        <v>1465.402</v>
      </c>
    </row>
    <row r="153" spans="1:12" x14ac:dyDescent="0.25">
      <c r="A153" s="18">
        <v>42337</v>
      </c>
      <c r="B153" s="3">
        <v>4.34</v>
      </c>
      <c r="C153" s="3">
        <v>3.92</v>
      </c>
      <c r="D153" s="3">
        <v>4.8099999999999996</v>
      </c>
      <c r="E153" s="3"/>
      <c r="F153" s="3"/>
      <c r="G153" s="3">
        <f t="shared" si="5"/>
        <v>13.07</v>
      </c>
      <c r="H153" s="12"/>
      <c r="K153" s="8"/>
      <c r="L153" s="3">
        <f>$G$40+$G$100+SUM($G$105:G153)</f>
        <v>1478.4720000000002</v>
      </c>
    </row>
    <row r="154" spans="1:12" x14ac:dyDescent="0.25">
      <c r="A154" s="18">
        <v>42344</v>
      </c>
      <c r="B154" s="13">
        <v>4.34</v>
      </c>
      <c r="C154" s="3">
        <v>3.69</v>
      </c>
      <c r="D154" s="3">
        <v>5.01</v>
      </c>
      <c r="E154" s="3"/>
      <c r="F154" s="3"/>
      <c r="G154" s="3">
        <f t="shared" si="5"/>
        <v>13.04</v>
      </c>
      <c r="H154" s="19" t="s">
        <v>25</v>
      </c>
      <c r="I154" s="19"/>
      <c r="J154" s="19"/>
      <c r="K154" s="8"/>
      <c r="L154" s="3">
        <f>$G$40+$G$100+SUM($G$105:G154)</f>
        <v>1491.5120000000002</v>
      </c>
    </row>
    <row r="155" spans="1:12" x14ac:dyDescent="0.25">
      <c r="A155" s="18">
        <v>42351</v>
      </c>
      <c r="B155" s="3">
        <v>4.13</v>
      </c>
      <c r="C155" s="3">
        <v>3.56</v>
      </c>
      <c r="D155" s="3">
        <v>4.9400000000000004</v>
      </c>
      <c r="E155" s="3"/>
      <c r="F155" s="3"/>
      <c r="G155" s="3">
        <f t="shared" si="5"/>
        <v>12.629999999999999</v>
      </c>
      <c r="H155" s="12"/>
      <c r="K155" s="8"/>
      <c r="L155" s="3">
        <f>$G$40+$G$100+SUM($G$105:G155)</f>
        <v>1504.1420000000003</v>
      </c>
    </row>
    <row r="156" spans="1:12" x14ac:dyDescent="0.25">
      <c r="A156" s="18">
        <v>42357</v>
      </c>
      <c r="B156" s="17">
        <v>4</v>
      </c>
      <c r="C156" s="13">
        <f>3.73+3.57</f>
        <v>7.3</v>
      </c>
      <c r="D156" s="21"/>
      <c r="E156" s="3"/>
      <c r="F156" s="3"/>
      <c r="G156" s="3">
        <f t="shared" si="5"/>
        <v>11.3</v>
      </c>
      <c r="H156" s="19" t="s">
        <v>26</v>
      </c>
      <c r="I156" s="19"/>
      <c r="J156" s="19"/>
      <c r="K156" s="8"/>
      <c r="L156" s="3">
        <f>$G$40+$G$100+SUM($G$105:G156)</f>
        <v>1515.442</v>
      </c>
    </row>
    <row r="157" spans="1:12" x14ac:dyDescent="0.25">
      <c r="A157" s="18">
        <v>42364</v>
      </c>
      <c r="B157" s="3">
        <v>4.5999999999999996</v>
      </c>
      <c r="C157" s="20">
        <v>3.5</v>
      </c>
      <c r="D157" s="3">
        <v>5.27</v>
      </c>
      <c r="E157" s="3"/>
      <c r="F157" s="3"/>
      <c r="G157" s="3">
        <f t="shared" si="5"/>
        <v>13.37</v>
      </c>
      <c r="H157" s="14" t="s">
        <v>15</v>
      </c>
      <c r="K157" s="8"/>
      <c r="L157" s="3">
        <f>$G$40+$G$100+SUM($G$105:G157)</f>
        <v>1528.8120000000001</v>
      </c>
    </row>
    <row r="158" spans="1:12" x14ac:dyDescent="0.25">
      <c r="B158" s="4" t="s">
        <v>0</v>
      </c>
      <c r="C158" s="4" t="s">
        <v>0</v>
      </c>
      <c r="D158" s="4" t="s">
        <v>0</v>
      </c>
      <c r="E158" s="4" t="s">
        <v>0</v>
      </c>
      <c r="F158" s="4" t="s">
        <v>0</v>
      </c>
      <c r="G158" s="4" t="s">
        <v>7</v>
      </c>
      <c r="K158" s="8"/>
      <c r="L158" s="3"/>
    </row>
    <row r="159" spans="1:12" ht="18.75" x14ac:dyDescent="0.25">
      <c r="A159" s="5">
        <f>COUNTIF(B105:F158,"&gt;0")</f>
        <v>167</v>
      </c>
      <c r="B159" s="3">
        <f>SUM(B105:B158)</f>
        <v>219.98000000000002</v>
      </c>
      <c r="C159" s="3">
        <f>SUM(C105:C158)</f>
        <v>190.66</v>
      </c>
      <c r="D159" s="3">
        <f>SUM(D105:D158)</f>
        <v>253.98000000000005</v>
      </c>
      <c r="E159" s="3">
        <f>SUM(E105:E158)</f>
        <v>33.270000000000003</v>
      </c>
      <c r="F159" s="3">
        <f>SUM(F105:F158)</f>
        <v>0</v>
      </c>
      <c r="G159" s="6">
        <f t="shared" si="5"/>
        <v>697.89</v>
      </c>
      <c r="H159" s="62" t="s">
        <v>5</v>
      </c>
      <c r="I159" s="63"/>
      <c r="K159" s="8"/>
      <c r="L159" s="3"/>
    </row>
    <row r="160" spans="1:12" ht="15.75" x14ac:dyDescent="0.25">
      <c r="A160" s="22"/>
      <c r="E160" s="3"/>
      <c r="F160" s="3"/>
      <c r="G160" s="3"/>
      <c r="H160" s="12"/>
      <c r="K160" s="8"/>
      <c r="L160" s="3"/>
    </row>
    <row r="161" spans="1:14" ht="18.75" x14ac:dyDescent="0.25">
      <c r="A161" s="22"/>
      <c r="B161" s="23">
        <f>AVERAGE(B105:B158)</f>
        <v>4.1505660377358495</v>
      </c>
      <c r="C161" s="23">
        <f>AVERAGE(C105:C158)</f>
        <v>3.7384313725490195</v>
      </c>
      <c r="D161" s="23">
        <f>AVERAGE(D105:D158)</f>
        <v>4.8842307692307703</v>
      </c>
      <c r="E161" s="3"/>
      <c r="F161" s="3"/>
      <c r="G161" s="23">
        <f>AVERAGE(G105:G158)</f>
        <v>13.167735849056605</v>
      </c>
      <c r="H161" s="58" t="s">
        <v>50</v>
      </c>
      <c r="I161" s="59"/>
      <c r="K161" s="8"/>
      <c r="L161" s="3"/>
    </row>
    <row r="162" spans="1:14" ht="15.75" x14ac:dyDescent="0.25">
      <c r="A162" s="22"/>
      <c r="E162" s="3"/>
      <c r="F162" s="3"/>
      <c r="G162" s="3"/>
      <c r="H162" s="12"/>
      <c r="K162" s="8"/>
      <c r="L162" s="3"/>
    </row>
    <row r="163" spans="1:14" ht="15.75" x14ac:dyDescent="0.25">
      <c r="A163" s="22"/>
      <c r="E163" s="3"/>
      <c r="F163" s="3"/>
      <c r="G163" s="3"/>
      <c r="H163" s="12"/>
      <c r="K163" s="8"/>
      <c r="L163" s="3"/>
    </row>
    <row r="164" spans="1:14" x14ac:dyDescent="0.25">
      <c r="A164" s="18">
        <v>42372</v>
      </c>
      <c r="B164" s="13">
        <v>4.09</v>
      </c>
      <c r="C164" s="3">
        <v>3.51</v>
      </c>
      <c r="D164" s="3">
        <v>5.05</v>
      </c>
      <c r="E164" s="3"/>
      <c r="F164" s="3"/>
      <c r="G164" s="3">
        <f t="shared" si="5"/>
        <v>12.649999999999999</v>
      </c>
      <c r="H164" s="14" t="s">
        <v>30</v>
      </c>
      <c r="K164" s="8"/>
      <c r="L164" s="3">
        <f>$G$40+$G$100+$G$159+SUM($G$164:G164)</f>
        <v>1541.462</v>
      </c>
    </row>
    <row r="165" spans="1:14" x14ac:dyDescent="0.25">
      <c r="A165" s="18">
        <v>42380</v>
      </c>
      <c r="B165" s="13">
        <v>4.4400000000000004</v>
      </c>
      <c r="C165" s="3">
        <v>3.86</v>
      </c>
      <c r="D165" s="3">
        <v>4.9800000000000004</v>
      </c>
      <c r="E165" s="13">
        <v>3.14</v>
      </c>
      <c r="F165" s="3"/>
      <c r="G165" s="3">
        <f t="shared" si="5"/>
        <v>16.420000000000002</v>
      </c>
      <c r="H165" s="19" t="s">
        <v>31</v>
      </c>
      <c r="I165" s="19"/>
      <c r="J165" s="19"/>
      <c r="K165" s="8"/>
      <c r="L165" s="3">
        <f>$G$40+$G$100+$G$159+SUM($G$164:G165)</f>
        <v>1557.8819999999998</v>
      </c>
    </row>
    <row r="166" spans="1:14" x14ac:dyDescent="0.25">
      <c r="A166" s="18">
        <v>42386</v>
      </c>
      <c r="B166" s="3">
        <v>3.96</v>
      </c>
      <c r="C166" s="3">
        <v>3.49</v>
      </c>
      <c r="D166" s="3">
        <v>4.8499999999999996</v>
      </c>
      <c r="E166" s="3"/>
      <c r="F166" s="3"/>
      <c r="G166" s="3">
        <f t="shared" si="5"/>
        <v>12.3</v>
      </c>
      <c r="H166" s="12"/>
      <c r="K166" s="8"/>
      <c r="L166" s="3">
        <f>$G$40+$G$100+$G$159+SUM($G$164:G166)</f>
        <v>1570.1819999999998</v>
      </c>
    </row>
    <row r="167" spans="1:14" x14ac:dyDescent="0.25">
      <c r="A167" s="18">
        <v>42392</v>
      </c>
      <c r="B167" s="13">
        <v>4.42</v>
      </c>
      <c r="C167" s="3">
        <v>2.97</v>
      </c>
      <c r="D167" s="3">
        <v>5.1100000000000003</v>
      </c>
      <c r="E167" s="3"/>
      <c r="F167" s="3"/>
      <c r="G167" s="3">
        <f t="shared" si="5"/>
        <v>12.5</v>
      </c>
      <c r="H167" s="14" t="s">
        <v>6</v>
      </c>
      <c r="K167" s="8"/>
      <c r="L167" s="3">
        <f>$G$40+$G$100+$G$159+SUM($G$164:G167)</f>
        <v>1582.6819999999998</v>
      </c>
    </row>
    <row r="168" spans="1:14" x14ac:dyDescent="0.25">
      <c r="A168" s="18">
        <v>42400</v>
      </c>
      <c r="B168" s="13">
        <v>4.42</v>
      </c>
      <c r="C168" s="3">
        <v>3.8</v>
      </c>
      <c r="D168" s="3">
        <v>4.8499999999999996</v>
      </c>
      <c r="E168" s="3"/>
      <c r="F168" s="3"/>
      <c r="G168" s="3">
        <f t="shared" si="5"/>
        <v>13.069999999999999</v>
      </c>
      <c r="H168" s="19" t="s">
        <v>23</v>
      </c>
      <c r="I168" s="19"/>
      <c r="K168" s="8"/>
      <c r="L168" s="3">
        <f>$G$40+$G$100+$G$159+SUM($G$164:G168)</f>
        <v>1595.752</v>
      </c>
    </row>
    <row r="169" spans="1:14" x14ac:dyDescent="0.25">
      <c r="A169" s="18">
        <v>42407</v>
      </c>
      <c r="B169" s="3">
        <v>4.4400000000000004</v>
      </c>
      <c r="C169" s="3">
        <v>3.97</v>
      </c>
      <c r="D169" s="3">
        <v>5.0199999999999996</v>
      </c>
      <c r="E169" s="3"/>
      <c r="F169" s="3"/>
      <c r="G169" s="3">
        <f t="shared" si="5"/>
        <v>13.43</v>
      </c>
      <c r="H169" s="12"/>
      <c r="K169" s="8"/>
      <c r="L169" s="3">
        <f>$G$40+$G$100+$G$159+SUM($G$164:G169)</f>
        <v>1609.1819999999998</v>
      </c>
    </row>
    <row r="170" spans="1:14" ht="15.75" thickBot="1" x14ac:dyDescent="0.3">
      <c r="A170" s="18">
        <v>42414</v>
      </c>
      <c r="B170" s="3">
        <v>4.2699999999999996</v>
      </c>
      <c r="C170" s="3">
        <v>3.72</v>
      </c>
      <c r="D170" s="3">
        <v>4.88</v>
      </c>
      <c r="E170" s="3"/>
      <c r="F170" s="3"/>
      <c r="G170" s="3">
        <f t="shared" si="5"/>
        <v>12.870000000000001</v>
      </c>
      <c r="H170" s="14" t="s">
        <v>33</v>
      </c>
      <c r="K170" s="8"/>
      <c r="L170" s="3">
        <f>$G$40+$G$100+$G$159+SUM($G$164:G170)</f>
        <v>1622.0519999999999</v>
      </c>
    </row>
    <row r="171" spans="1:14" ht="15" customHeight="1" x14ac:dyDescent="0.25">
      <c r="A171" s="18">
        <v>42421</v>
      </c>
      <c r="B171" s="13">
        <v>4.99</v>
      </c>
      <c r="C171" s="13">
        <v>3.98</v>
      </c>
      <c r="D171" s="3">
        <v>5.17</v>
      </c>
      <c r="E171" s="3"/>
      <c r="F171" s="3"/>
      <c r="G171" s="3">
        <f t="shared" si="5"/>
        <v>14.14</v>
      </c>
      <c r="H171" s="19" t="s">
        <v>34</v>
      </c>
      <c r="I171" s="19"/>
      <c r="J171" s="19"/>
      <c r="K171" s="54" t="s">
        <v>80</v>
      </c>
      <c r="L171" s="3">
        <f>$G$40+$G$100+$G$159+SUM($G$164:G171)</f>
        <v>1636.192</v>
      </c>
      <c r="M171" s="19" t="s">
        <v>36</v>
      </c>
      <c r="N171" s="24"/>
    </row>
    <row r="172" spans="1:14" ht="15" customHeight="1" thickBot="1" x14ac:dyDescent="0.3">
      <c r="A172" s="18">
        <v>42428</v>
      </c>
      <c r="B172" s="13">
        <v>4.3099999999999996</v>
      </c>
      <c r="C172" s="3">
        <v>3.69</v>
      </c>
      <c r="D172" s="3">
        <v>5.18</v>
      </c>
      <c r="E172" s="3"/>
      <c r="F172" s="3"/>
      <c r="G172" s="3">
        <f t="shared" si="5"/>
        <v>13.18</v>
      </c>
      <c r="H172" s="19" t="s">
        <v>35</v>
      </c>
      <c r="I172" s="19"/>
      <c r="J172" s="19"/>
      <c r="K172" s="55"/>
      <c r="L172" s="3">
        <f>$G$40+$G$100+$G$159+SUM($G$164:G172)</f>
        <v>1649.3719999999998</v>
      </c>
      <c r="M172" s="19" t="s">
        <v>36</v>
      </c>
      <c r="N172" s="24"/>
    </row>
    <row r="173" spans="1:14" ht="15" customHeight="1" x14ac:dyDescent="0.25">
      <c r="A173" s="18">
        <v>42435</v>
      </c>
      <c r="B173" s="3">
        <v>4.0599999999999996</v>
      </c>
      <c r="C173" s="3">
        <v>3.73</v>
      </c>
      <c r="D173" s="3">
        <v>5.18</v>
      </c>
      <c r="E173" s="3"/>
      <c r="F173" s="3"/>
      <c r="G173" s="3">
        <f t="shared" si="5"/>
        <v>12.969999999999999</v>
      </c>
      <c r="H173" s="12"/>
      <c r="K173" s="8"/>
      <c r="L173" s="3">
        <f>$G$40+$G$100+$G$159+SUM($G$164:G173)</f>
        <v>1662.3419999999999</v>
      </c>
    </row>
    <row r="174" spans="1:14" ht="15" customHeight="1" x14ac:dyDescent="0.25">
      <c r="A174" s="18">
        <v>42442</v>
      </c>
      <c r="B174" s="3">
        <v>4.41</v>
      </c>
      <c r="C174" s="3">
        <v>3.79</v>
      </c>
      <c r="D174" s="3">
        <v>5.05</v>
      </c>
      <c r="E174" s="3"/>
      <c r="F174" s="3"/>
      <c r="G174" s="3">
        <f t="shared" si="5"/>
        <v>13.25</v>
      </c>
      <c r="H174" s="12"/>
      <c r="K174" s="8"/>
      <c r="L174" s="3">
        <f>$G$40+$G$100+$G$159+SUM($G$164:G174)</f>
        <v>1675.5919999999999</v>
      </c>
    </row>
    <row r="175" spans="1:14" ht="15" customHeight="1" x14ac:dyDescent="0.25">
      <c r="A175" s="18">
        <v>42449</v>
      </c>
      <c r="B175" s="13">
        <v>4.83</v>
      </c>
      <c r="C175" s="3">
        <v>3.81</v>
      </c>
      <c r="D175" s="3">
        <v>5.38</v>
      </c>
      <c r="E175" s="3"/>
      <c r="F175" s="3"/>
      <c r="G175" s="3">
        <f t="shared" si="5"/>
        <v>14.02</v>
      </c>
      <c r="H175" s="19" t="s">
        <v>23</v>
      </c>
      <c r="I175" s="19"/>
      <c r="J175" s="19"/>
      <c r="K175" s="8"/>
      <c r="L175" s="3">
        <f>$G$40+$G$100+$G$159+SUM($G$164:G175)</f>
        <v>1689.6119999999999</v>
      </c>
    </row>
    <row r="176" spans="1:14" ht="15" customHeight="1" x14ac:dyDescent="0.25">
      <c r="A176" s="18">
        <v>42457</v>
      </c>
      <c r="B176" s="25">
        <f>4+4.03</f>
        <v>8.0300000000000011</v>
      </c>
      <c r="C176" s="21"/>
      <c r="D176" s="3">
        <v>5.22</v>
      </c>
      <c r="E176" s="3"/>
      <c r="F176" s="3"/>
      <c r="G176" s="3">
        <f t="shared" si="5"/>
        <v>13.25</v>
      </c>
      <c r="H176" s="19" t="s">
        <v>37</v>
      </c>
      <c r="I176" s="19"/>
      <c r="J176" s="19"/>
      <c r="K176" s="8"/>
      <c r="L176" s="3">
        <f>$G$40+$G$100+$G$159+SUM($G$164:G176)</f>
        <v>1702.8619999999999</v>
      </c>
    </row>
    <row r="177" spans="1:12" ht="15" customHeight="1" x14ac:dyDescent="0.25">
      <c r="A177" s="18">
        <v>42463</v>
      </c>
      <c r="B177" s="3">
        <v>4.2300000000000004</v>
      </c>
      <c r="C177" s="3">
        <v>4.13</v>
      </c>
      <c r="D177" s="3">
        <v>5.15</v>
      </c>
      <c r="E177" s="3"/>
      <c r="F177" s="3"/>
      <c r="G177" s="3">
        <f t="shared" ref="G177:G211" si="6">SUM(B177:F177)</f>
        <v>13.51</v>
      </c>
      <c r="H177" s="12"/>
      <c r="K177" s="8"/>
      <c r="L177" s="3">
        <f>$G$40+$G$100+$G$159+SUM($G$164:G177)</f>
        <v>1716.3719999999998</v>
      </c>
    </row>
    <row r="178" spans="1:12" ht="15" customHeight="1" x14ac:dyDescent="0.25">
      <c r="A178" s="18">
        <v>42470</v>
      </c>
      <c r="B178" s="3">
        <v>4.3</v>
      </c>
      <c r="C178" s="13"/>
      <c r="D178" s="13"/>
      <c r="E178" s="3"/>
      <c r="F178" s="3"/>
      <c r="G178" s="3">
        <f t="shared" si="6"/>
        <v>4.3</v>
      </c>
      <c r="H178" s="14" t="s">
        <v>38</v>
      </c>
      <c r="K178" s="8"/>
      <c r="L178" s="3">
        <f>$G$40+$G$100+$G$159+SUM($G$164:G178)</f>
        <v>1720.672</v>
      </c>
    </row>
    <row r="179" spans="1:12" ht="15.75" customHeight="1" x14ac:dyDescent="0.25">
      <c r="A179" s="18">
        <v>42477</v>
      </c>
      <c r="B179" s="3">
        <v>4.38</v>
      </c>
      <c r="C179" s="3">
        <v>4.17</v>
      </c>
      <c r="D179" s="3">
        <v>5.45</v>
      </c>
      <c r="E179" s="13">
        <v>3.62</v>
      </c>
      <c r="F179" s="3"/>
      <c r="G179" s="3">
        <f t="shared" si="6"/>
        <v>17.62</v>
      </c>
      <c r="H179" s="19" t="s">
        <v>31</v>
      </c>
      <c r="I179" s="19"/>
      <c r="J179" s="19"/>
      <c r="K179" s="8"/>
      <c r="L179" s="3">
        <f>$G$40+$G$100+$G$159+SUM($G$164:G179)</f>
        <v>1738.2919999999999</v>
      </c>
    </row>
    <row r="180" spans="1:12" x14ac:dyDescent="0.25">
      <c r="A180" s="18">
        <v>42483</v>
      </c>
      <c r="B180" s="3">
        <v>4.37</v>
      </c>
      <c r="C180" s="3">
        <v>3.91</v>
      </c>
      <c r="D180" s="3">
        <v>5.27</v>
      </c>
      <c r="E180" s="3"/>
      <c r="F180" s="3"/>
      <c r="G180" s="3">
        <f t="shared" si="6"/>
        <v>13.55</v>
      </c>
      <c r="H180" s="12"/>
      <c r="K180" s="8"/>
      <c r="L180" s="3">
        <f>$G$40+$G$100+$G$159+SUM($G$164:G180)</f>
        <v>1751.8419999999999</v>
      </c>
    </row>
    <row r="181" spans="1:12" x14ac:dyDescent="0.25">
      <c r="A181" s="18">
        <v>42491</v>
      </c>
      <c r="B181" s="3">
        <v>4.62</v>
      </c>
      <c r="C181" s="3">
        <v>3.79</v>
      </c>
      <c r="D181" s="3">
        <v>5.29</v>
      </c>
      <c r="E181" s="3"/>
      <c r="F181" s="3"/>
      <c r="G181" s="3">
        <f t="shared" si="6"/>
        <v>13.7</v>
      </c>
      <c r="H181" s="12"/>
      <c r="K181" s="8"/>
      <c r="L181" s="3">
        <f>$G$40+$G$100+$G$159+SUM($G$164:G181)</f>
        <v>1765.5419999999999</v>
      </c>
    </row>
    <row r="182" spans="1:12" x14ac:dyDescent="0.25">
      <c r="A182" s="18">
        <v>42498</v>
      </c>
      <c r="B182" s="13">
        <v>4.6900000000000004</v>
      </c>
      <c r="C182" s="3">
        <v>3.68</v>
      </c>
      <c r="D182" s="17">
        <v>5</v>
      </c>
      <c r="E182" s="3"/>
      <c r="F182" s="3"/>
      <c r="G182" s="3">
        <f t="shared" si="6"/>
        <v>13.370000000000001</v>
      </c>
      <c r="H182" s="19" t="s">
        <v>23</v>
      </c>
      <c r="I182" s="19"/>
      <c r="K182" s="8"/>
      <c r="L182" s="3">
        <f>$G$40+$G$100+$G$159+SUM($G$164:G182)</f>
        <v>1778.9119999999998</v>
      </c>
    </row>
    <row r="183" spans="1:12" x14ac:dyDescent="0.25">
      <c r="A183" s="18">
        <v>42505</v>
      </c>
      <c r="B183" s="3">
        <v>4.51</v>
      </c>
      <c r="C183" s="3">
        <v>4.01</v>
      </c>
      <c r="D183" s="3">
        <v>5.1100000000000003</v>
      </c>
      <c r="E183" s="3"/>
      <c r="F183" s="3"/>
      <c r="G183" s="3">
        <f t="shared" si="6"/>
        <v>13.629999999999999</v>
      </c>
      <c r="H183" s="12"/>
      <c r="K183" s="8"/>
      <c r="L183" s="3">
        <f>$G$40+$G$100+$G$159+SUM($G$164:G183)</f>
        <v>1792.5419999999999</v>
      </c>
    </row>
    <row r="184" spans="1:12" x14ac:dyDescent="0.25">
      <c r="A184" s="18">
        <v>42512</v>
      </c>
      <c r="B184" s="3">
        <v>3.9</v>
      </c>
      <c r="C184" s="3">
        <v>3.71</v>
      </c>
      <c r="D184" s="13">
        <v>5.68</v>
      </c>
      <c r="E184" s="3"/>
      <c r="F184" s="3"/>
      <c r="G184" s="3">
        <f t="shared" si="6"/>
        <v>13.29</v>
      </c>
      <c r="H184" s="19" t="s">
        <v>39</v>
      </c>
      <c r="I184" s="19"/>
      <c r="K184" s="8"/>
      <c r="L184" s="3">
        <f>$G$40+$G$100+$G$159+SUM($G$164:G184)</f>
        <v>1805.8319999999999</v>
      </c>
    </row>
    <row r="185" spans="1:12" x14ac:dyDescent="0.25">
      <c r="A185" s="18">
        <v>42519</v>
      </c>
      <c r="B185" s="3">
        <v>4.37</v>
      </c>
      <c r="C185" s="3">
        <v>3.81</v>
      </c>
      <c r="D185" s="3">
        <v>5.12</v>
      </c>
      <c r="E185" s="3"/>
      <c r="F185" s="3"/>
      <c r="G185" s="3">
        <f t="shared" si="6"/>
        <v>13.3</v>
      </c>
      <c r="H185" s="12"/>
      <c r="K185" s="8"/>
      <c r="L185" s="3">
        <f>$G$40+$G$100+$G$159+SUM($G$164:G185)</f>
        <v>1819.1320000000001</v>
      </c>
    </row>
    <row r="186" spans="1:12" x14ac:dyDescent="0.25">
      <c r="A186" s="18">
        <v>42526</v>
      </c>
      <c r="B186" s="13">
        <v>4.4800000000000004</v>
      </c>
      <c r="C186" s="3">
        <v>3.98</v>
      </c>
      <c r="D186" s="3">
        <v>5.23</v>
      </c>
      <c r="E186" s="3"/>
      <c r="F186" s="3"/>
      <c r="G186" s="3">
        <f t="shared" si="6"/>
        <v>13.690000000000001</v>
      </c>
      <c r="H186" s="19" t="s">
        <v>23</v>
      </c>
      <c r="I186" s="19"/>
      <c r="K186" s="8"/>
      <c r="L186" s="3">
        <f>$G$40+$G$100+$G$159+SUM($G$164:G186)</f>
        <v>1832.8219999999999</v>
      </c>
    </row>
    <row r="187" spans="1:12" x14ac:dyDescent="0.25">
      <c r="A187" s="18">
        <v>42533</v>
      </c>
      <c r="B187" s="3">
        <v>4.55</v>
      </c>
      <c r="C187" s="3">
        <v>3.67</v>
      </c>
      <c r="D187" s="17">
        <v>5</v>
      </c>
      <c r="E187" s="13">
        <v>3.41</v>
      </c>
      <c r="F187" s="3"/>
      <c r="G187" s="3">
        <f t="shared" si="6"/>
        <v>16.63</v>
      </c>
      <c r="H187" s="19" t="s">
        <v>40</v>
      </c>
      <c r="I187" s="19"/>
      <c r="J187" s="19"/>
      <c r="K187" s="8"/>
      <c r="L187" s="3">
        <f>$G$40+$G$100+$G$159+SUM($G$164:G187)</f>
        <v>1849.452</v>
      </c>
    </row>
    <row r="188" spans="1:12" x14ac:dyDescent="0.25">
      <c r="A188" s="18">
        <v>42540</v>
      </c>
      <c r="B188" s="3">
        <v>4.6100000000000003</v>
      </c>
      <c r="C188" s="3">
        <v>4.0599999999999996</v>
      </c>
      <c r="D188" s="3">
        <v>4.92</v>
      </c>
      <c r="E188" s="3"/>
      <c r="F188" s="3"/>
      <c r="G188" s="3">
        <f t="shared" si="6"/>
        <v>13.59</v>
      </c>
      <c r="K188" s="8"/>
      <c r="L188" s="3">
        <f>$G$40+$G$100+$G$159+SUM($G$164:G188)</f>
        <v>1863.0419999999999</v>
      </c>
    </row>
    <row r="189" spans="1:12" x14ac:dyDescent="0.25">
      <c r="A189" s="18">
        <v>42547</v>
      </c>
      <c r="B189" s="13">
        <v>4.4800000000000004</v>
      </c>
      <c r="C189" s="3">
        <v>3.88</v>
      </c>
      <c r="D189" s="3">
        <v>5.31</v>
      </c>
      <c r="E189" s="3"/>
      <c r="F189" s="3"/>
      <c r="G189" s="3">
        <f t="shared" si="6"/>
        <v>13.669999999999998</v>
      </c>
      <c r="H189" s="19" t="s">
        <v>23</v>
      </c>
      <c r="I189" s="19"/>
      <c r="K189" s="8"/>
      <c r="L189" s="3">
        <f>$G$40+$G$100+$G$159+SUM($G$164:G189)</f>
        <v>1876.712</v>
      </c>
    </row>
    <row r="190" spans="1:12" x14ac:dyDescent="0.25">
      <c r="A190" s="18">
        <v>42554</v>
      </c>
      <c r="B190" s="3">
        <v>4.5199999999999996</v>
      </c>
      <c r="C190" s="3">
        <v>4.05</v>
      </c>
      <c r="D190" s="3">
        <v>5.03</v>
      </c>
      <c r="E190" s="3"/>
      <c r="F190" s="3"/>
      <c r="G190" s="3">
        <f t="shared" si="6"/>
        <v>13.600000000000001</v>
      </c>
      <c r="K190" s="8"/>
      <c r="L190" s="3">
        <f>$G$40+$G$100+$G$159+SUM($G$164:G190)</f>
        <v>1890.3119999999999</v>
      </c>
    </row>
    <row r="191" spans="1:12" x14ac:dyDescent="0.25">
      <c r="A191" s="18">
        <v>42561</v>
      </c>
      <c r="B191" s="3">
        <v>4.2699999999999996</v>
      </c>
      <c r="C191" s="3">
        <v>3.81</v>
      </c>
      <c r="D191" s="3">
        <v>5.46</v>
      </c>
      <c r="E191" s="3"/>
      <c r="F191" s="3"/>
      <c r="G191" s="3">
        <f t="shared" si="6"/>
        <v>13.54</v>
      </c>
      <c r="K191" s="8"/>
      <c r="L191" s="3">
        <f>$G$40+$G$100+$G$159+SUM($G$164:G191)</f>
        <v>1903.8519999999999</v>
      </c>
    </row>
    <row r="192" spans="1:12" x14ac:dyDescent="0.25">
      <c r="A192" s="18">
        <v>42568</v>
      </c>
      <c r="B192" s="13">
        <v>4.54</v>
      </c>
      <c r="C192" s="3">
        <v>3.72</v>
      </c>
      <c r="D192" s="3">
        <v>4.95</v>
      </c>
      <c r="E192" s="3"/>
      <c r="F192" s="3"/>
      <c r="G192" s="3">
        <f t="shared" si="6"/>
        <v>13.21</v>
      </c>
      <c r="H192" s="19" t="s">
        <v>23</v>
      </c>
      <c r="I192" s="19"/>
      <c r="K192" s="41" t="s">
        <v>84</v>
      </c>
      <c r="L192" s="3">
        <f>$G$40+$G$100+$G$159+SUM($G$164:G192)</f>
        <v>1917.0619999999999</v>
      </c>
    </row>
    <row r="193" spans="1:12" x14ac:dyDescent="0.25">
      <c r="A193" s="18">
        <v>42575</v>
      </c>
      <c r="B193" s="3">
        <v>4.2300000000000004</v>
      </c>
      <c r="C193" s="3">
        <v>3.7</v>
      </c>
      <c r="D193" s="3">
        <v>4.9400000000000004</v>
      </c>
      <c r="E193" s="3"/>
      <c r="F193" s="3"/>
      <c r="G193" s="3">
        <f t="shared" si="6"/>
        <v>12.870000000000001</v>
      </c>
      <c r="K193" s="8"/>
      <c r="L193" s="3">
        <f>$G$40+$G$100+$G$159+SUM($G$164:G193)</f>
        <v>1929.932</v>
      </c>
    </row>
    <row r="194" spans="1:12" x14ac:dyDescent="0.25">
      <c r="A194" s="18">
        <v>42582</v>
      </c>
      <c r="B194" s="3">
        <v>4.42</v>
      </c>
      <c r="C194" s="3">
        <v>3.83</v>
      </c>
      <c r="D194" s="3">
        <v>5.46</v>
      </c>
      <c r="E194" s="3"/>
      <c r="F194" s="3"/>
      <c r="G194" s="3">
        <f t="shared" si="6"/>
        <v>13.71</v>
      </c>
      <c r="K194" s="8"/>
      <c r="L194" s="3">
        <f>$G$40+$G$100+$G$159+SUM($G$164:G194)</f>
        <v>1943.6419999999998</v>
      </c>
    </row>
    <row r="195" spans="1:12" x14ac:dyDescent="0.25">
      <c r="A195" s="18">
        <v>42589</v>
      </c>
      <c r="B195" s="3">
        <v>4.2699999999999996</v>
      </c>
      <c r="C195" s="13"/>
      <c r="D195" s="13">
        <v>7.49</v>
      </c>
      <c r="E195" s="3"/>
      <c r="F195" s="3"/>
      <c r="G195" s="3">
        <f t="shared" si="6"/>
        <v>11.76</v>
      </c>
      <c r="H195" s="19" t="s">
        <v>37</v>
      </c>
      <c r="I195" s="19"/>
      <c r="J195" s="19"/>
      <c r="K195" s="8"/>
      <c r="L195" s="3">
        <f>$G$40+$G$100+$G$159+SUM($G$164:G195)</f>
        <v>1955.402</v>
      </c>
    </row>
    <row r="196" spans="1:12" x14ac:dyDescent="0.25">
      <c r="A196" s="18">
        <v>42596</v>
      </c>
      <c r="B196" s="17">
        <v>4.3</v>
      </c>
      <c r="C196" s="3">
        <v>3.63</v>
      </c>
      <c r="D196" s="3">
        <v>4.7699999999999996</v>
      </c>
      <c r="E196" s="3"/>
      <c r="F196" s="3"/>
      <c r="G196" s="3">
        <f t="shared" si="6"/>
        <v>12.7</v>
      </c>
      <c r="K196" s="8"/>
      <c r="L196" s="3">
        <f>$G$40+$G$100+$G$159+SUM($G$164:G196)</f>
        <v>1968.1019999999999</v>
      </c>
    </row>
    <row r="197" spans="1:12" x14ac:dyDescent="0.25">
      <c r="A197" s="18">
        <v>42603</v>
      </c>
      <c r="B197" s="13">
        <v>4.62</v>
      </c>
      <c r="C197" s="3">
        <v>3.82</v>
      </c>
      <c r="D197" s="3">
        <v>5.03</v>
      </c>
      <c r="E197" s="13">
        <v>3.27</v>
      </c>
      <c r="F197" s="3"/>
      <c r="G197" s="3">
        <f t="shared" si="6"/>
        <v>16.739999999999998</v>
      </c>
      <c r="H197" s="19" t="s">
        <v>42</v>
      </c>
      <c r="I197" s="19"/>
      <c r="J197" s="19"/>
      <c r="K197" s="8"/>
      <c r="L197" s="3">
        <f>$G$40+$G$100+$G$159+SUM($G$164:G197)</f>
        <v>1984.8419999999999</v>
      </c>
    </row>
    <row r="198" spans="1:12" x14ac:dyDescent="0.25">
      <c r="A198" s="18">
        <v>42610</v>
      </c>
      <c r="B198" s="3">
        <v>4.28</v>
      </c>
      <c r="C198" s="3">
        <v>3.9</v>
      </c>
      <c r="D198" s="3">
        <v>5.13</v>
      </c>
      <c r="E198" s="3"/>
      <c r="F198" s="3"/>
      <c r="G198" s="3">
        <f>SUM(B198:F198)</f>
        <v>13.309999999999999</v>
      </c>
      <c r="K198" s="8"/>
      <c r="L198" s="3">
        <f>$G$40+$G$100+$G$159+SUM($G$164:G198)</f>
        <v>1998.152</v>
      </c>
    </row>
    <row r="199" spans="1:12" x14ac:dyDescent="0.25">
      <c r="A199" s="18">
        <v>42617</v>
      </c>
      <c r="B199" s="3">
        <v>4.5</v>
      </c>
      <c r="C199" s="3">
        <v>3.9</v>
      </c>
      <c r="D199" s="3">
        <v>4.97</v>
      </c>
      <c r="E199" s="3"/>
      <c r="F199" s="3"/>
      <c r="G199" s="3">
        <f t="shared" si="6"/>
        <v>13.370000000000001</v>
      </c>
      <c r="K199" s="8"/>
      <c r="L199" s="3">
        <f>$G$40+$G$100+$G$159+SUM($G$164:G199)</f>
        <v>2011.5219999999999</v>
      </c>
    </row>
    <row r="200" spans="1:12" x14ac:dyDescent="0.25">
      <c r="A200" s="18">
        <v>42624</v>
      </c>
      <c r="B200" s="13">
        <v>4.5199999999999996</v>
      </c>
      <c r="C200" s="3">
        <v>3.89</v>
      </c>
      <c r="D200" s="3">
        <v>5.38</v>
      </c>
      <c r="E200" s="3"/>
      <c r="F200" s="3"/>
      <c r="G200" s="3">
        <f t="shared" si="6"/>
        <v>13.79</v>
      </c>
      <c r="H200" s="19" t="s">
        <v>23</v>
      </c>
      <c r="I200" s="19"/>
      <c r="K200" s="8"/>
      <c r="L200" s="3">
        <f>$G$40+$G$100+$G$159+SUM($G$164:G200)</f>
        <v>2025.3119999999999</v>
      </c>
    </row>
    <row r="201" spans="1:12" x14ac:dyDescent="0.25">
      <c r="A201" s="18">
        <v>42631</v>
      </c>
      <c r="B201" s="3">
        <v>4.5</v>
      </c>
      <c r="C201" s="3">
        <v>3.8</v>
      </c>
      <c r="D201" s="3">
        <v>5.08</v>
      </c>
      <c r="E201" s="3"/>
      <c r="F201" s="3"/>
      <c r="G201" s="3">
        <f t="shared" si="6"/>
        <v>13.38</v>
      </c>
      <c r="K201" s="8"/>
      <c r="L201" s="3">
        <f>$G$40+$G$100+$G$159+SUM($G$164:G201)</f>
        <v>2038.692</v>
      </c>
    </row>
    <row r="202" spans="1:12" x14ac:dyDescent="0.25">
      <c r="A202" s="18">
        <v>42638</v>
      </c>
      <c r="B202" s="3">
        <v>4.22</v>
      </c>
      <c r="C202" s="3">
        <v>3.68</v>
      </c>
      <c r="D202" s="3">
        <v>4.91</v>
      </c>
      <c r="E202" s="3"/>
      <c r="F202" s="3"/>
      <c r="G202" s="3">
        <f t="shared" si="6"/>
        <v>12.81</v>
      </c>
      <c r="K202" s="8"/>
      <c r="L202" s="3">
        <f>$G$40+$G$100+$G$159+SUM($G$164:G202)</f>
        <v>2051.502</v>
      </c>
    </row>
    <row r="203" spans="1:12" ht="15.75" thickBot="1" x14ac:dyDescent="0.3">
      <c r="A203" s="18">
        <v>42645</v>
      </c>
      <c r="B203" s="13">
        <v>4.83</v>
      </c>
      <c r="C203" s="3">
        <v>3.82</v>
      </c>
      <c r="D203" s="3">
        <v>4.84</v>
      </c>
      <c r="E203" s="3"/>
      <c r="F203" s="3"/>
      <c r="G203" s="3">
        <f t="shared" si="6"/>
        <v>13.49</v>
      </c>
      <c r="H203" s="19" t="s">
        <v>43</v>
      </c>
      <c r="I203" s="19"/>
      <c r="J203" s="19"/>
      <c r="K203" s="8"/>
      <c r="L203" s="3">
        <f>$G$40+$G$100+$G$159+SUM($G$164:G203)</f>
        <v>2064.9920000000002</v>
      </c>
    </row>
    <row r="204" spans="1:12" ht="15" customHeight="1" x14ac:dyDescent="0.25">
      <c r="A204" s="18">
        <v>42652</v>
      </c>
      <c r="B204" s="13">
        <v>6.56</v>
      </c>
      <c r="C204" s="3">
        <v>4.37</v>
      </c>
      <c r="D204" s="3">
        <v>5.0199999999999996</v>
      </c>
      <c r="E204" s="3">
        <v>3.24</v>
      </c>
      <c r="F204" s="3"/>
      <c r="G204" s="3">
        <f t="shared" si="6"/>
        <v>19.189999999999998</v>
      </c>
      <c r="H204" s="19" t="s">
        <v>44</v>
      </c>
      <c r="I204" s="19"/>
      <c r="J204" s="19"/>
      <c r="K204" s="54" t="s">
        <v>53</v>
      </c>
      <c r="L204" s="3">
        <f>$G$40+$G$100+$G$159+SUM($G$164:G204)</f>
        <v>2084.1819999999998</v>
      </c>
    </row>
    <row r="205" spans="1:12" ht="15" customHeight="1" x14ac:dyDescent="0.25">
      <c r="A205" s="18">
        <v>42659</v>
      </c>
      <c r="B205" s="13">
        <v>4.7699999999999996</v>
      </c>
      <c r="C205" s="3">
        <v>3.33</v>
      </c>
      <c r="D205" s="3">
        <v>5.12</v>
      </c>
      <c r="E205" s="13">
        <v>3.27</v>
      </c>
      <c r="F205" s="3"/>
      <c r="G205" s="3">
        <f t="shared" si="6"/>
        <v>16.489999999999998</v>
      </c>
      <c r="H205" s="19" t="s">
        <v>45</v>
      </c>
      <c r="I205" s="19"/>
      <c r="J205" s="19"/>
      <c r="K205" s="56"/>
      <c r="L205" s="3">
        <f>$G$40+$G$100+$G$159+SUM($G$164:G205)</f>
        <v>2100.672</v>
      </c>
    </row>
    <row r="206" spans="1:12" ht="15" customHeight="1" x14ac:dyDescent="0.25">
      <c r="A206" s="18">
        <v>42666</v>
      </c>
      <c r="B206" s="3">
        <v>4.26</v>
      </c>
      <c r="C206" s="3">
        <v>3.54</v>
      </c>
      <c r="D206" s="3">
        <v>4.7300000000000004</v>
      </c>
      <c r="E206" s="3"/>
      <c r="F206" s="3"/>
      <c r="G206" s="3">
        <f t="shared" si="6"/>
        <v>12.530000000000001</v>
      </c>
      <c r="K206" s="56"/>
      <c r="L206" s="3">
        <f>$G$40+$G$100+$G$159+SUM($G$164:G206)</f>
        <v>2113.2020000000002</v>
      </c>
    </row>
    <row r="207" spans="1:12" ht="15" customHeight="1" x14ac:dyDescent="0.25">
      <c r="A207" s="18">
        <v>42673</v>
      </c>
      <c r="B207" s="3">
        <v>4.21</v>
      </c>
      <c r="C207" s="13">
        <v>3.89</v>
      </c>
      <c r="D207" s="13">
        <v>5.82</v>
      </c>
      <c r="E207" s="3"/>
      <c r="F207" s="3"/>
      <c r="G207" s="3">
        <f t="shared" si="6"/>
        <v>13.92</v>
      </c>
      <c r="H207" s="19" t="s">
        <v>46</v>
      </c>
      <c r="I207" s="19"/>
      <c r="K207" s="56"/>
      <c r="L207" s="3">
        <f>$G$40+$G$100+$G$159+SUM($G$164:G207)</f>
        <v>2127.1219999999998</v>
      </c>
    </row>
    <row r="208" spans="1:12" ht="15" customHeight="1" x14ac:dyDescent="0.25">
      <c r="A208" s="18">
        <v>42680</v>
      </c>
      <c r="B208" s="3">
        <v>4.3600000000000003</v>
      </c>
      <c r="C208" s="3">
        <v>3.56</v>
      </c>
      <c r="D208" s="3">
        <v>5.0599999999999996</v>
      </c>
      <c r="E208" s="3"/>
      <c r="F208" s="3"/>
      <c r="G208" s="3">
        <f t="shared" si="6"/>
        <v>12.98</v>
      </c>
      <c r="K208" s="56"/>
      <c r="L208" s="3">
        <f>$G$40+$G$100+$G$159+SUM($G$164:G208)</f>
        <v>2140.1019999999999</v>
      </c>
    </row>
    <row r="209" spans="1:15" ht="15" customHeight="1" x14ac:dyDescent="0.25">
      <c r="A209" s="18">
        <v>42687</v>
      </c>
      <c r="B209" s="4" t="s">
        <v>79</v>
      </c>
      <c r="C209" s="4" t="s">
        <v>79</v>
      </c>
      <c r="D209" s="4" t="s">
        <v>79</v>
      </c>
      <c r="E209" s="3"/>
      <c r="F209" s="3"/>
      <c r="G209" s="3">
        <f t="shared" si="6"/>
        <v>0</v>
      </c>
      <c r="H209" s="19" t="s">
        <v>38</v>
      </c>
      <c r="K209" s="56"/>
      <c r="L209" s="3">
        <f>$G$40+$G$100+$G$159+SUM($G$164:G209)</f>
        <v>2140.1019999999999</v>
      </c>
    </row>
    <row r="210" spans="1:15" ht="15" customHeight="1" x14ac:dyDescent="0.25">
      <c r="A210" s="18">
        <v>42694</v>
      </c>
      <c r="B210" s="3">
        <v>4.43</v>
      </c>
      <c r="C210" s="3">
        <v>3.64</v>
      </c>
      <c r="D210" s="3">
        <v>5.46</v>
      </c>
      <c r="E210" s="1">
        <v>0.65</v>
      </c>
      <c r="F210" s="3"/>
      <c r="G210" s="3">
        <f t="shared" si="6"/>
        <v>14.180000000000001</v>
      </c>
      <c r="K210" s="56"/>
      <c r="L210" s="3">
        <f>$G$40+$G$100+$G$159+SUM($G$164:G210)</f>
        <v>2154.2820000000002</v>
      </c>
    </row>
    <row r="211" spans="1:15" ht="15" customHeight="1" x14ac:dyDescent="0.25">
      <c r="A211" s="18">
        <v>42701</v>
      </c>
      <c r="B211" s="13">
        <v>4.75</v>
      </c>
      <c r="C211" s="17">
        <v>3.8</v>
      </c>
      <c r="D211" s="3">
        <v>5.85</v>
      </c>
      <c r="E211" s="3">
        <v>1.5</v>
      </c>
      <c r="F211" s="3"/>
      <c r="G211" s="3">
        <f t="shared" si="6"/>
        <v>15.9</v>
      </c>
      <c r="H211" s="19" t="s">
        <v>23</v>
      </c>
      <c r="I211" s="19"/>
      <c r="K211" s="56"/>
      <c r="L211" s="3">
        <f>$G$40+$G$100+$G$159+SUM($G$164:G211)</f>
        <v>2170.1819999999998</v>
      </c>
    </row>
    <row r="212" spans="1:15" ht="15.75" customHeight="1" thickBot="1" x14ac:dyDescent="0.3">
      <c r="A212" s="18">
        <v>42708</v>
      </c>
      <c r="B212" s="3">
        <v>4.21</v>
      </c>
      <c r="C212" s="3">
        <v>3.96</v>
      </c>
      <c r="D212" s="3">
        <v>4.6500000000000004</v>
      </c>
      <c r="E212" s="3"/>
      <c r="F212" s="3"/>
      <c r="G212" s="3">
        <f>SUM(B212:F212)</f>
        <v>12.82</v>
      </c>
      <c r="K212" s="57"/>
      <c r="L212" s="3">
        <f>$G$40+$G$100+$G$159+SUM($G$164:G212)</f>
        <v>2183.002</v>
      </c>
      <c r="M212" s="36" t="s">
        <v>76</v>
      </c>
    </row>
    <row r="213" spans="1:15" x14ac:dyDescent="0.25">
      <c r="A213" s="2">
        <v>42715</v>
      </c>
      <c r="B213" s="4">
        <v>4.33</v>
      </c>
      <c r="C213" s="4">
        <v>3.7</v>
      </c>
      <c r="D213" s="4">
        <v>5.16</v>
      </c>
      <c r="E213" s="13">
        <v>4.0999999999999996</v>
      </c>
      <c r="F213" s="4"/>
      <c r="G213" s="3">
        <f>SUM(B213:F213)</f>
        <v>17.29</v>
      </c>
      <c r="H213" s="19" t="s">
        <v>40</v>
      </c>
      <c r="I213" s="19"/>
      <c r="J213" s="19"/>
      <c r="K213" s="8"/>
      <c r="L213" s="3">
        <f>$G$40+$G$100+$G$159+SUM($G$164:G213)</f>
        <v>2200.2919999999999</v>
      </c>
      <c r="M213" s="66" t="s">
        <v>75</v>
      </c>
      <c r="N213" s="67"/>
    </row>
    <row r="214" spans="1:15" x14ac:dyDescent="0.25">
      <c r="A214" s="18">
        <v>42722</v>
      </c>
      <c r="B214" s="21">
        <v>4.3</v>
      </c>
      <c r="C214" s="21">
        <v>3.55</v>
      </c>
      <c r="D214" s="21">
        <v>5.16</v>
      </c>
      <c r="E214" s="4"/>
      <c r="F214" s="4"/>
      <c r="G214" s="3">
        <f>SUM(B214:F214)</f>
        <v>13.01</v>
      </c>
      <c r="K214" s="8"/>
      <c r="L214" s="3">
        <f>$G$40+$G$100+$G$159+SUM($G$164:G214)</f>
        <v>2213.3019999999997</v>
      </c>
      <c r="M214" s="38" t="s">
        <v>77</v>
      </c>
      <c r="N214" s="39"/>
      <c r="O214" s="39"/>
    </row>
    <row r="215" spans="1:15" x14ac:dyDescent="0.25">
      <c r="A215" s="18">
        <v>42729</v>
      </c>
      <c r="B215" s="13">
        <v>4.75</v>
      </c>
      <c r="C215" s="21">
        <v>2.4700000000000002</v>
      </c>
      <c r="D215" s="21">
        <v>5.04</v>
      </c>
      <c r="E215" s="4"/>
      <c r="F215" s="4"/>
      <c r="G215" s="3">
        <f>SUM(B215:F215)</f>
        <v>12.260000000000002</v>
      </c>
      <c r="H215" s="19" t="s">
        <v>23</v>
      </c>
      <c r="I215" s="19"/>
      <c r="J215" s="3"/>
      <c r="K215" s="8"/>
      <c r="L215" s="3">
        <f>$G$40+$G$100+$G$159+SUM($G$164:G215)</f>
        <v>2225.5619999999999</v>
      </c>
      <c r="M215" s="37" t="s">
        <v>78</v>
      </c>
    </row>
    <row r="216" spans="1:15" x14ac:dyDescent="0.25">
      <c r="B216" s="4" t="s">
        <v>0</v>
      </c>
      <c r="C216" s="4" t="s">
        <v>0</v>
      </c>
      <c r="D216" s="4" t="s">
        <v>0</v>
      </c>
      <c r="E216" s="4" t="s">
        <v>0</v>
      </c>
      <c r="F216" s="4" t="s">
        <v>0</v>
      </c>
      <c r="G216" s="4" t="s">
        <v>7</v>
      </c>
      <c r="K216" s="8"/>
      <c r="L216" s="3"/>
    </row>
    <row r="217" spans="1:15" ht="18.75" x14ac:dyDescent="0.25">
      <c r="A217" s="5">
        <f>COUNTIF(B164:F216,"&gt;0")</f>
        <v>158</v>
      </c>
      <c r="B217" s="3">
        <f>SUM(B164:B216)</f>
        <v>231.11000000000013</v>
      </c>
      <c r="C217" s="3">
        <f>SUM(C164:C216)</f>
        <v>180.48000000000002</v>
      </c>
      <c r="D217" s="3">
        <f>SUM(D164:D216)</f>
        <v>258.96000000000004</v>
      </c>
      <c r="E217" s="3">
        <f>SUM(E164:E216)</f>
        <v>26.199999999999996</v>
      </c>
      <c r="F217" s="3">
        <f>SUM(F164:F216)</f>
        <v>0</v>
      </c>
      <c r="G217" s="6">
        <f>SUM(B217:F217)</f>
        <v>696.75000000000023</v>
      </c>
      <c r="H217" s="62" t="s">
        <v>29</v>
      </c>
      <c r="I217" s="63"/>
      <c r="K217" s="8"/>
      <c r="L217" s="3"/>
      <c r="M217" s="35"/>
      <c r="N217" s="35"/>
      <c r="O217" s="35"/>
    </row>
    <row r="218" spans="1:15" ht="15" customHeight="1" x14ac:dyDescent="0.25">
      <c r="A218" s="5"/>
      <c r="E218" s="3"/>
      <c r="F218" s="3"/>
      <c r="G218" s="6"/>
      <c r="I218" s="32"/>
      <c r="K218" s="8"/>
      <c r="L218" s="3"/>
    </row>
    <row r="219" spans="1:15" ht="15" customHeight="1" x14ac:dyDescent="0.25">
      <c r="A219" s="5"/>
      <c r="B219" s="23">
        <f>AVERAGE(B164:B216)</f>
        <v>4.5315686274509828</v>
      </c>
      <c r="C219" s="23">
        <f t="shared" ref="C219:D219" si="7">AVERAGE(C164:C216)</f>
        <v>3.7600000000000002</v>
      </c>
      <c r="D219" s="23">
        <f t="shared" si="7"/>
        <v>5.1792000000000007</v>
      </c>
      <c r="E219" s="3"/>
      <c r="F219" s="3"/>
      <c r="G219" s="23">
        <f t="shared" ref="G219" si="8">AVERAGE(G164:G216)</f>
        <v>13.399038461538462</v>
      </c>
      <c r="H219" s="58" t="s">
        <v>49</v>
      </c>
      <c r="I219" s="59"/>
      <c r="K219" s="8"/>
      <c r="L219" s="3"/>
    </row>
    <row r="220" spans="1:15" ht="15" customHeight="1" x14ac:dyDescent="0.25">
      <c r="A220" s="5"/>
      <c r="E220" s="3"/>
      <c r="F220" s="3"/>
      <c r="G220" s="6"/>
      <c r="I220" s="32"/>
      <c r="K220" s="8"/>
      <c r="L220" s="3"/>
    </row>
    <row r="221" spans="1:15" ht="15" customHeight="1" x14ac:dyDescent="0.25">
      <c r="A221" s="5"/>
      <c r="E221" s="3"/>
      <c r="F221" s="3"/>
      <c r="G221" s="6"/>
      <c r="I221" s="32"/>
      <c r="K221" s="8"/>
      <c r="L221" s="3"/>
    </row>
    <row r="222" spans="1:15" x14ac:dyDescent="0.25">
      <c r="A222" s="18">
        <v>42736</v>
      </c>
      <c r="B222" s="3">
        <v>4.8</v>
      </c>
      <c r="C222" s="13">
        <v>4.33</v>
      </c>
      <c r="D222" s="3">
        <v>4.66</v>
      </c>
      <c r="F222" s="3"/>
      <c r="G222" s="3">
        <f t="shared" ref="G222:G238" si="9">SUM(B222:F222)</f>
        <v>13.79</v>
      </c>
      <c r="H222" s="19" t="s">
        <v>52</v>
      </c>
      <c r="I222" s="19"/>
      <c r="K222" s="8"/>
      <c r="L222" s="3">
        <f>$G$40+$G$100+$G$159+$G$217+SUM($G$222:G222)</f>
        <v>2239.3519999999999</v>
      </c>
    </row>
    <row r="223" spans="1:15" x14ac:dyDescent="0.25">
      <c r="A223" s="18">
        <v>42743</v>
      </c>
      <c r="B223" s="13">
        <v>4.6900000000000004</v>
      </c>
      <c r="C223" s="13">
        <v>0</v>
      </c>
      <c r="D223" s="13">
        <v>0</v>
      </c>
      <c r="F223" s="3"/>
      <c r="G223" s="3">
        <f t="shared" si="9"/>
        <v>4.6900000000000004</v>
      </c>
      <c r="H223" s="19" t="s">
        <v>55</v>
      </c>
      <c r="I223" s="19"/>
      <c r="J223" s="19"/>
      <c r="K223" s="8"/>
      <c r="L223" s="3">
        <f>$G$40+$G$100+$G$159+$G$217+SUM($G$222:G223)</f>
        <v>2244.0419999999999</v>
      </c>
    </row>
    <row r="224" spans="1:15" x14ac:dyDescent="0.25">
      <c r="A224" s="18">
        <v>42750</v>
      </c>
      <c r="B224" s="3">
        <v>4.33</v>
      </c>
      <c r="C224" s="3">
        <v>3.86</v>
      </c>
      <c r="D224" s="3">
        <v>4.93</v>
      </c>
      <c r="E224" s="13">
        <v>3.34</v>
      </c>
      <c r="F224" s="3"/>
      <c r="G224" s="3">
        <f t="shared" si="9"/>
        <v>16.46</v>
      </c>
      <c r="H224" s="19" t="s">
        <v>40</v>
      </c>
      <c r="I224" s="19"/>
      <c r="J224" s="19"/>
      <c r="K224" s="8"/>
      <c r="L224" s="3">
        <f>$G$40+$G$100+$G$159+$G$217+SUM($G$222:G224)</f>
        <v>2260.502</v>
      </c>
    </row>
    <row r="225" spans="1:12" x14ac:dyDescent="0.25">
      <c r="A225" s="18">
        <v>42757</v>
      </c>
      <c r="B225" s="3">
        <v>4.0199999999999996</v>
      </c>
      <c r="C225" s="3">
        <v>3.57</v>
      </c>
      <c r="D225" s="3">
        <v>4.7699999999999996</v>
      </c>
      <c r="F225" s="3"/>
      <c r="G225" s="3">
        <f t="shared" si="9"/>
        <v>12.36</v>
      </c>
      <c r="K225" s="8"/>
      <c r="L225" s="3">
        <f>$G$40+$G$100+$G$159+$G$217+SUM($G$222:G225)</f>
        <v>2272.8620000000001</v>
      </c>
    </row>
    <row r="226" spans="1:12" x14ac:dyDescent="0.25">
      <c r="A226" s="18">
        <v>42764</v>
      </c>
      <c r="B226" s="3">
        <v>4.1500000000000004</v>
      </c>
      <c r="C226" s="3">
        <v>4.03</v>
      </c>
      <c r="D226" s="3">
        <v>4.99</v>
      </c>
      <c r="F226" s="3"/>
      <c r="G226" s="3">
        <f t="shared" si="9"/>
        <v>13.17</v>
      </c>
      <c r="K226" s="8"/>
      <c r="L226" s="3">
        <f>$G$40+$G$100+$G$159+$G$217+SUM($G$222:G226)</f>
        <v>2286.0319999999997</v>
      </c>
    </row>
    <row r="227" spans="1:12" x14ac:dyDescent="0.25">
      <c r="A227" s="18">
        <v>42771</v>
      </c>
      <c r="B227" s="3">
        <v>4.33</v>
      </c>
      <c r="C227" s="3">
        <v>3.63</v>
      </c>
      <c r="D227" s="3">
        <v>4.74</v>
      </c>
      <c r="F227" s="3"/>
      <c r="G227" s="3">
        <f t="shared" si="9"/>
        <v>12.7</v>
      </c>
      <c r="K227" s="8"/>
      <c r="L227" s="3">
        <f>$G$40+$G$100+$G$159+$G$217+SUM($G$222:G227)</f>
        <v>2298.732</v>
      </c>
    </row>
    <row r="228" spans="1:12" x14ac:dyDescent="0.25">
      <c r="A228" s="18">
        <v>42778</v>
      </c>
      <c r="B228" s="3">
        <v>4.32</v>
      </c>
      <c r="C228" s="3">
        <v>3.56</v>
      </c>
      <c r="D228" s="3">
        <v>4.96</v>
      </c>
      <c r="F228" s="3"/>
      <c r="G228" s="3">
        <f t="shared" si="9"/>
        <v>12.84</v>
      </c>
      <c r="K228" s="8"/>
      <c r="L228" s="3">
        <f>$G$40+$G$100+$G$159+$G$217+SUM($G$222:G228)</f>
        <v>2311.5720000000001</v>
      </c>
    </row>
    <row r="229" spans="1:12" x14ac:dyDescent="0.25">
      <c r="A229" s="18">
        <v>42785</v>
      </c>
      <c r="B229" s="13">
        <v>4.67</v>
      </c>
      <c r="C229" s="3">
        <v>3.83</v>
      </c>
      <c r="D229" s="3">
        <v>5.26</v>
      </c>
      <c r="E229" s="13">
        <v>3.52</v>
      </c>
      <c r="F229" s="3"/>
      <c r="G229" s="3">
        <f t="shared" si="9"/>
        <v>17.28</v>
      </c>
      <c r="H229" s="19" t="s">
        <v>54</v>
      </c>
      <c r="I229" s="19"/>
      <c r="J229" s="19"/>
      <c r="K229" s="8"/>
      <c r="L229" s="3">
        <f>$G$40+$G$100+$G$159+$G$217+SUM($G$222:G229)</f>
        <v>2328.8519999999999</v>
      </c>
    </row>
    <row r="230" spans="1:12" x14ac:dyDescent="0.25">
      <c r="A230" s="18">
        <v>42792</v>
      </c>
      <c r="B230" s="3">
        <v>4.41</v>
      </c>
      <c r="C230" s="3">
        <v>3.73</v>
      </c>
      <c r="D230" s="3">
        <v>5.13</v>
      </c>
      <c r="F230" s="3"/>
      <c r="G230" s="3">
        <f t="shared" si="9"/>
        <v>13.27</v>
      </c>
      <c r="K230" s="8"/>
      <c r="L230" s="3">
        <f>$G$40+$G$100+$G$159+$G$217+SUM($G$222:G230)</f>
        <v>2342.1219999999998</v>
      </c>
    </row>
    <row r="231" spans="1:12" x14ac:dyDescent="0.25">
      <c r="A231" s="18">
        <v>42799</v>
      </c>
      <c r="B231" s="3">
        <v>4.18</v>
      </c>
      <c r="C231" s="3">
        <v>4.04</v>
      </c>
      <c r="D231" s="3">
        <v>4.5999999999999996</v>
      </c>
      <c r="F231" s="3"/>
      <c r="G231" s="3">
        <f t="shared" si="9"/>
        <v>12.819999999999999</v>
      </c>
      <c r="K231" s="8"/>
      <c r="L231" s="3">
        <f>$G$40+$G$100+$G$159+$G$217+SUM($G$222:G231)</f>
        <v>2354.942</v>
      </c>
    </row>
    <row r="232" spans="1:12" x14ac:dyDescent="0.25">
      <c r="A232" s="18">
        <v>42806</v>
      </c>
      <c r="B232" s="3">
        <v>4.17</v>
      </c>
      <c r="C232" s="3">
        <v>3.72</v>
      </c>
      <c r="D232" s="3">
        <v>4.8099999999999996</v>
      </c>
      <c r="F232" s="3"/>
      <c r="G232" s="3">
        <f t="shared" si="9"/>
        <v>12.7</v>
      </c>
      <c r="K232" s="8"/>
      <c r="L232" s="3">
        <f>$G$40+$G$100+$G$159+$G$217+SUM($G$222:G232)</f>
        <v>2367.6419999999998</v>
      </c>
    </row>
    <row r="233" spans="1:12" x14ac:dyDescent="0.25">
      <c r="A233" s="18">
        <v>42813</v>
      </c>
      <c r="B233" s="3">
        <v>4.22</v>
      </c>
      <c r="C233" s="3">
        <v>3.87</v>
      </c>
      <c r="D233" s="3">
        <v>4.8899999999999997</v>
      </c>
      <c r="F233" s="3"/>
      <c r="G233" s="3">
        <f t="shared" si="9"/>
        <v>12.98</v>
      </c>
      <c r="K233" s="8"/>
      <c r="L233" s="3">
        <f>$G$40+$G$100+$G$159+$G$217+SUM($G$222:G233)</f>
        <v>2380.6219999999998</v>
      </c>
    </row>
    <row r="234" spans="1:12" x14ac:dyDescent="0.25">
      <c r="A234" s="18">
        <v>42820</v>
      </c>
      <c r="B234" s="13">
        <v>4.51</v>
      </c>
      <c r="C234" s="3">
        <v>3.85</v>
      </c>
      <c r="D234" s="3">
        <v>3.93</v>
      </c>
      <c r="F234" s="3"/>
      <c r="G234" s="3">
        <f t="shared" si="9"/>
        <v>12.29</v>
      </c>
      <c r="H234" s="19" t="s">
        <v>23</v>
      </c>
      <c r="I234" s="19"/>
      <c r="K234" s="8"/>
      <c r="L234" s="3">
        <f>$G$40+$G$100+$G$159+$G$217+SUM($G$222:G234)</f>
        <v>2392.9119999999998</v>
      </c>
    </row>
    <row r="235" spans="1:12" x14ac:dyDescent="0.25">
      <c r="A235" s="18">
        <v>42827</v>
      </c>
      <c r="B235" s="3">
        <v>4.42</v>
      </c>
      <c r="C235" s="3">
        <v>3.88</v>
      </c>
      <c r="D235" s="3">
        <v>4.96</v>
      </c>
      <c r="F235" s="3"/>
      <c r="G235" s="3">
        <f t="shared" si="9"/>
        <v>13.260000000000002</v>
      </c>
      <c r="K235" s="8"/>
      <c r="L235" s="3">
        <f>$G$40+$G$100+$G$159+$G$217+SUM($G$222:G235)</f>
        <v>2406.172</v>
      </c>
    </row>
    <row r="236" spans="1:12" x14ac:dyDescent="0.25">
      <c r="A236" s="18">
        <v>42834</v>
      </c>
      <c r="B236" s="3">
        <v>4.07</v>
      </c>
      <c r="C236" s="3">
        <v>3.67</v>
      </c>
      <c r="D236" s="3">
        <v>4.7699999999999996</v>
      </c>
      <c r="E236" s="13">
        <v>3.5</v>
      </c>
      <c r="F236" s="3"/>
      <c r="G236" s="3">
        <f t="shared" si="9"/>
        <v>16.009999999999998</v>
      </c>
      <c r="H236" s="19" t="s">
        <v>40</v>
      </c>
      <c r="I236" s="19"/>
      <c r="J236" s="19"/>
      <c r="K236" s="8"/>
      <c r="L236" s="3">
        <f>$G$40+$G$100+$G$159+$G$217+SUM($G$222:G236)</f>
        <v>2422.1819999999998</v>
      </c>
    </row>
    <row r="237" spans="1:12" x14ac:dyDescent="0.25">
      <c r="A237" s="18">
        <v>42841</v>
      </c>
      <c r="B237" s="3">
        <v>4.32</v>
      </c>
      <c r="C237" s="3">
        <v>3.77</v>
      </c>
      <c r="D237" s="3">
        <v>4.88</v>
      </c>
      <c r="F237" s="3"/>
      <c r="G237" s="3">
        <f t="shared" si="9"/>
        <v>12.969999999999999</v>
      </c>
      <c r="K237" s="8"/>
      <c r="L237" s="3">
        <f>$G$40+$G$100+$G$159+$G$217+SUM($G$222:G237)</f>
        <v>2435.152</v>
      </c>
    </row>
    <row r="238" spans="1:12" x14ac:dyDescent="0.25">
      <c r="A238" s="18">
        <v>42848</v>
      </c>
      <c r="B238" s="3">
        <v>4.33</v>
      </c>
      <c r="C238" s="3">
        <v>3.98</v>
      </c>
      <c r="D238" s="3">
        <v>4.83</v>
      </c>
      <c r="E238" s="13">
        <v>0.5</v>
      </c>
      <c r="F238" s="3"/>
      <c r="G238" s="3">
        <f t="shared" si="9"/>
        <v>13.64</v>
      </c>
      <c r="H238" s="19" t="s">
        <v>56</v>
      </c>
      <c r="I238" s="19"/>
      <c r="K238" s="8"/>
      <c r="L238" s="3">
        <f>$G$40+$G$100+$G$159+$G$217+SUM($G$222:G238)</f>
        <v>2448.7919999999999</v>
      </c>
    </row>
    <row r="239" spans="1:12" x14ac:dyDescent="0.25">
      <c r="A239" s="18">
        <v>42855</v>
      </c>
      <c r="B239" s="13">
        <v>4.5999999999999996</v>
      </c>
      <c r="C239" s="3">
        <v>3.8</v>
      </c>
      <c r="D239" s="3">
        <v>5.04</v>
      </c>
      <c r="F239" s="3"/>
      <c r="G239" s="3">
        <f t="shared" ref="G239:G273" si="10">SUM(B239:F239)</f>
        <v>13.439999999999998</v>
      </c>
      <c r="H239" s="19" t="s">
        <v>23</v>
      </c>
      <c r="I239" s="19"/>
      <c r="K239" s="8"/>
      <c r="L239" s="3">
        <f>$G$40+$G$100+$G$159+$G$217+SUM($G$222:G239)</f>
        <v>2462.232</v>
      </c>
    </row>
    <row r="240" spans="1:12" x14ac:dyDescent="0.25">
      <c r="A240" s="18">
        <v>42862</v>
      </c>
      <c r="B240" s="13">
        <v>4.58</v>
      </c>
      <c r="C240" s="3">
        <v>4.01</v>
      </c>
      <c r="D240" s="3">
        <v>5.04</v>
      </c>
      <c r="F240" s="3"/>
      <c r="G240" s="3">
        <f t="shared" si="10"/>
        <v>13.629999999999999</v>
      </c>
      <c r="H240" s="19" t="s">
        <v>23</v>
      </c>
      <c r="I240" s="19"/>
      <c r="K240" s="8"/>
      <c r="L240" s="3">
        <f>$G$40+$G$100+$G$159+$G$217+SUM($G$222:G240)</f>
        <v>2475.8620000000001</v>
      </c>
    </row>
    <row r="241" spans="1:12" x14ac:dyDescent="0.25">
      <c r="A241" s="18">
        <v>42869</v>
      </c>
      <c r="B241" s="3">
        <v>4.53</v>
      </c>
      <c r="C241" s="3">
        <v>3.67</v>
      </c>
      <c r="D241" s="3">
        <v>5.17</v>
      </c>
      <c r="F241" s="3"/>
      <c r="G241" s="3">
        <f t="shared" si="10"/>
        <v>13.37</v>
      </c>
      <c r="K241" s="8"/>
      <c r="L241" s="3">
        <f>$G$40+$G$100+$G$159+$G$217+SUM($G$222:G241)</f>
        <v>2489.232</v>
      </c>
    </row>
    <row r="242" spans="1:12" x14ac:dyDescent="0.25">
      <c r="A242" s="18">
        <v>42876</v>
      </c>
      <c r="B242" s="3">
        <v>4.5</v>
      </c>
      <c r="C242" s="3">
        <v>3.73</v>
      </c>
      <c r="D242" s="3">
        <v>5.18</v>
      </c>
      <c r="F242" s="3"/>
      <c r="G242" s="3">
        <f t="shared" si="10"/>
        <v>13.41</v>
      </c>
      <c r="K242" s="8"/>
      <c r="L242" s="3">
        <f>$G$40+$G$100+$G$159+$G$217+SUM($G$222:G242)</f>
        <v>2502.6419999999998</v>
      </c>
    </row>
    <row r="243" spans="1:12" x14ac:dyDescent="0.25">
      <c r="A243" s="18">
        <v>42883</v>
      </c>
      <c r="B243" s="3">
        <v>4.4400000000000004</v>
      </c>
      <c r="C243" s="3">
        <v>3.6</v>
      </c>
      <c r="D243" s="3">
        <v>5.26</v>
      </c>
      <c r="F243" s="3"/>
      <c r="G243" s="3">
        <f t="shared" si="10"/>
        <v>13.3</v>
      </c>
      <c r="K243" s="8"/>
      <c r="L243" s="3">
        <f>$G$40+$G$100+$G$159+$G$217+SUM($G$222:G243)</f>
        <v>2515.942</v>
      </c>
    </row>
    <row r="244" spans="1:12" x14ac:dyDescent="0.25">
      <c r="A244" s="18">
        <v>42890</v>
      </c>
      <c r="B244" s="3">
        <v>4</v>
      </c>
      <c r="C244" s="3">
        <v>3.82</v>
      </c>
      <c r="D244" s="3">
        <v>5.15</v>
      </c>
      <c r="F244" s="3"/>
      <c r="G244" s="3">
        <f t="shared" si="10"/>
        <v>12.97</v>
      </c>
      <c r="K244" s="8"/>
      <c r="L244" s="3">
        <f>$G$40+$G$100+$G$159+$G$217+SUM($G$222:G244)</f>
        <v>2528.9119999999998</v>
      </c>
    </row>
    <row r="245" spans="1:12" x14ac:dyDescent="0.25">
      <c r="A245" s="18">
        <v>42897</v>
      </c>
      <c r="B245" s="13">
        <v>4.87</v>
      </c>
      <c r="C245" s="3">
        <v>3.72</v>
      </c>
      <c r="D245" s="3">
        <v>5.04</v>
      </c>
      <c r="E245" s="13">
        <v>3.52</v>
      </c>
      <c r="F245" s="3"/>
      <c r="G245" s="3">
        <f t="shared" si="10"/>
        <v>17.149999999999999</v>
      </c>
      <c r="H245" s="19" t="s">
        <v>54</v>
      </c>
      <c r="I245" s="19"/>
      <c r="J245" s="19"/>
      <c r="K245" s="8"/>
      <c r="L245" s="3">
        <f>$G$40+$G$100+$G$159+$G$217+SUM($G$222:G245)</f>
        <v>2546.0619999999999</v>
      </c>
    </row>
    <row r="246" spans="1:12" x14ac:dyDescent="0.25">
      <c r="A246" s="18">
        <v>42904</v>
      </c>
      <c r="B246" s="3">
        <v>4.3099999999999996</v>
      </c>
      <c r="C246" s="3">
        <v>3.93</v>
      </c>
      <c r="D246" s="3">
        <v>5.24</v>
      </c>
      <c r="F246" s="3"/>
      <c r="G246" s="3">
        <f t="shared" si="10"/>
        <v>13.48</v>
      </c>
      <c r="K246" s="8"/>
      <c r="L246" s="3">
        <f>$G$40+$G$100+$G$159+$G$217+SUM($G$222:G246)</f>
        <v>2559.5419999999999</v>
      </c>
    </row>
    <row r="247" spans="1:12" x14ac:dyDescent="0.25">
      <c r="A247" s="18">
        <v>42911</v>
      </c>
      <c r="B247" s="3">
        <v>4.2</v>
      </c>
      <c r="C247" s="3">
        <v>3.84</v>
      </c>
      <c r="D247" s="3">
        <v>5.07</v>
      </c>
      <c r="F247" s="3"/>
      <c r="G247" s="3">
        <f t="shared" si="10"/>
        <v>13.11</v>
      </c>
      <c r="K247" s="8"/>
      <c r="L247" s="3">
        <f>$G$40+$G$100+$G$159+$G$217+SUM($G$222:G247)</f>
        <v>2572.652</v>
      </c>
    </row>
    <row r="248" spans="1:12" x14ac:dyDescent="0.25">
      <c r="A248" s="18">
        <v>42918</v>
      </c>
      <c r="B248" s="3">
        <v>4.66</v>
      </c>
      <c r="C248" s="3">
        <v>3.52</v>
      </c>
      <c r="D248" s="13">
        <v>5.34</v>
      </c>
      <c r="F248" s="3"/>
      <c r="G248" s="3">
        <f t="shared" si="10"/>
        <v>13.52</v>
      </c>
      <c r="H248" s="19" t="s">
        <v>57</v>
      </c>
      <c r="I248" s="19"/>
      <c r="J248" s="19"/>
      <c r="K248" s="8"/>
      <c r="L248" s="3">
        <f>$G$40+$G$100+$G$159+$G$217+SUM($G$222:G248)</f>
        <v>2586.172</v>
      </c>
    </row>
    <row r="249" spans="1:12" x14ac:dyDescent="0.25">
      <c r="A249" s="18">
        <v>42925</v>
      </c>
      <c r="B249" s="13">
        <v>4.6500000000000004</v>
      </c>
      <c r="C249" s="3">
        <v>3.76</v>
      </c>
      <c r="D249" s="3">
        <v>5.6</v>
      </c>
      <c r="F249" s="3"/>
      <c r="G249" s="3">
        <f t="shared" si="10"/>
        <v>14.01</v>
      </c>
      <c r="H249" s="19" t="s">
        <v>23</v>
      </c>
      <c r="I249" s="19"/>
      <c r="K249" s="8"/>
      <c r="L249" s="3">
        <f>$G$40+$G$100+$G$159+$G$217+SUM($G$222:G249)</f>
        <v>2600.1819999999998</v>
      </c>
    </row>
    <row r="250" spans="1:12" x14ac:dyDescent="0.25">
      <c r="A250" s="18">
        <v>42932</v>
      </c>
      <c r="B250" s="3">
        <v>4.3</v>
      </c>
      <c r="C250" s="3">
        <v>3.92</v>
      </c>
      <c r="D250" s="3">
        <v>4.97</v>
      </c>
      <c r="F250" s="3"/>
      <c r="G250" s="3">
        <f t="shared" si="10"/>
        <v>13.189999999999998</v>
      </c>
      <c r="K250" s="8"/>
      <c r="L250" s="3">
        <f>$G$40+$G$100+$G$159+$G$217+SUM($G$222:G250)</f>
        <v>2613.3719999999998</v>
      </c>
    </row>
    <row r="251" spans="1:12" x14ac:dyDescent="0.25">
      <c r="A251" s="18">
        <v>42939</v>
      </c>
      <c r="B251" s="13">
        <v>4.91</v>
      </c>
      <c r="C251" s="13">
        <v>3.92</v>
      </c>
      <c r="D251" s="3">
        <v>5.12</v>
      </c>
      <c r="F251" s="3"/>
      <c r="G251" s="3">
        <f t="shared" si="10"/>
        <v>13.95</v>
      </c>
      <c r="H251" s="19" t="s">
        <v>58</v>
      </c>
      <c r="I251" s="19"/>
      <c r="J251" s="19"/>
      <c r="K251" s="8"/>
      <c r="L251" s="3">
        <f>$G$40+$G$100+$G$159+$G$217+SUM($G$222:G251)</f>
        <v>2627.3220000000001</v>
      </c>
    </row>
    <row r="252" spans="1:12" x14ac:dyDescent="0.25">
      <c r="A252" s="18">
        <v>42945</v>
      </c>
      <c r="B252" s="3">
        <v>4.3099999999999996</v>
      </c>
      <c r="C252" s="3">
        <v>3.68</v>
      </c>
      <c r="D252" s="3">
        <v>5.03</v>
      </c>
      <c r="F252" s="3"/>
      <c r="G252" s="3">
        <f t="shared" si="10"/>
        <v>13.02</v>
      </c>
      <c r="K252" s="8"/>
      <c r="L252" s="3">
        <f>$G$40+$G$100+$G$159+$G$217+SUM($G$222:G252)</f>
        <v>2640.3419999999996</v>
      </c>
    </row>
    <row r="253" spans="1:12" x14ac:dyDescent="0.25">
      <c r="A253" s="18">
        <v>42953</v>
      </c>
      <c r="B253" s="3">
        <v>4.5599999999999996</v>
      </c>
      <c r="C253" s="3">
        <v>3.75</v>
      </c>
      <c r="D253" s="3">
        <v>4.96</v>
      </c>
      <c r="F253" s="3"/>
      <c r="G253" s="3">
        <f t="shared" si="10"/>
        <v>13.27</v>
      </c>
      <c r="K253" s="8"/>
      <c r="L253" s="3">
        <f>$G$40+$G$100+$G$159+$G$217+SUM($G$222:G253)</f>
        <v>2653.6120000000001</v>
      </c>
    </row>
    <row r="254" spans="1:12" x14ac:dyDescent="0.25">
      <c r="A254" s="18">
        <v>42960</v>
      </c>
      <c r="B254" s="13">
        <v>4.63</v>
      </c>
      <c r="C254" s="3">
        <v>3.7</v>
      </c>
      <c r="D254" s="3">
        <v>4.9400000000000004</v>
      </c>
      <c r="F254" s="3"/>
      <c r="G254" s="3">
        <f t="shared" si="10"/>
        <v>13.27</v>
      </c>
      <c r="H254" s="19" t="s">
        <v>23</v>
      </c>
      <c r="I254" s="19"/>
      <c r="K254" s="8"/>
      <c r="L254" s="3">
        <f>$G$40+$G$100+$G$159+$G$217+SUM($G$222:G254)</f>
        <v>2666.8819999999996</v>
      </c>
    </row>
    <row r="255" spans="1:12" x14ac:dyDescent="0.25">
      <c r="A255" s="18">
        <v>42967</v>
      </c>
      <c r="B255" s="17">
        <v>4</v>
      </c>
      <c r="C255" s="3">
        <v>3.73</v>
      </c>
      <c r="D255" s="3">
        <v>4.6900000000000004</v>
      </c>
      <c r="F255" s="3"/>
      <c r="G255" s="3">
        <f t="shared" si="10"/>
        <v>12.420000000000002</v>
      </c>
      <c r="K255" s="8"/>
      <c r="L255" s="3">
        <f>$G$40+$G$100+$G$159+$G$217+SUM($G$222:G255)</f>
        <v>2679.3019999999997</v>
      </c>
    </row>
    <row r="256" spans="1:12" x14ac:dyDescent="0.25">
      <c r="A256" s="18">
        <v>42974</v>
      </c>
      <c r="B256" s="3">
        <v>4.08</v>
      </c>
      <c r="C256" s="3">
        <v>3.69</v>
      </c>
      <c r="D256" s="3">
        <v>4.91</v>
      </c>
      <c r="F256" s="3"/>
      <c r="G256" s="3">
        <f t="shared" si="10"/>
        <v>12.68</v>
      </c>
      <c r="K256" s="8"/>
      <c r="L256" s="3">
        <f>$G$40+$G$100+$G$159+$G$217+SUM($G$222:G256)</f>
        <v>2691.982</v>
      </c>
    </row>
    <row r="257" spans="1:12" x14ac:dyDescent="0.25">
      <c r="A257" s="18">
        <v>42981</v>
      </c>
      <c r="B257" s="3">
        <v>4.4000000000000004</v>
      </c>
      <c r="C257" s="3">
        <v>3.67</v>
      </c>
      <c r="D257" s="3">
        <v>4.79</v>
      </c>
      <c r="E257" s="13">
        <v>4.05</v>
      </c>
      <c r="F257" s="3"/>
      <c r="G257" s="3">
        <f t="shared" si="10"/>
        <v>16.91</v>
      </c>
      <c r="H257" s="19" t="s">
        <v>40</v>
      </c>
      <c r="I257" s="19"/>
      <c r="J257" s="19"/>
      <c r="K257" s="8"/>
      <c r="L257" s="3">
        <f>$G$40+$G$100+$G$159+$G$217+SUM($G$222:G257)</f>
        <v>2708.8919999999998</v>
      </c>
    </row>
    <row r="258" spans="1:12" x14ac:dyDescent="0.25">
      <c r="A258" s="18">
        <v>42988</v>
      </c>
      <c r="B258" s="3">
        <v>4.4400000000000004</v>
      </c>
      <c r="C258" s="3">
        <v>3.59</v>
      </c>
      <c r="D258" s="3">
        <v>5.19</v>
      </c>
      <c r="E258" s="13">
        <v>0.62</v>
      </c>
      <c r="F258" s="3"/>
      <c r="G258" s="3">
        <f t="shared" si="10"/>
        <v>13.840000000000002</v>
      </c>
      <c r="H258" s="19" t="s">
        <v>59</v>
      </c>
      <c r="I258" s="19"/>
      <c r="K258" s="8"/>
      <c r="L258" s="3">
        <f>$G$40+$G$100+$G$159+$G$217+SUM($G$222:G258)</f>
        <v>2722.732</v>
      </c>
    </row>
    <row r="259" spans="1:12" x14ac:dyDescent="0.25">
      <c r="A259" s="18">
        <v>42995</v>
      </c>
      <c r="B259" s="3">
        <v>4.3099999999999996</v>
      </c>
      <c r="C259" s="3">
        <v>3.52</v>
      </c>
      <c r="D259" s="3">
        <v>5.0999999999999996</v>
      </c>
      <c r="F259" s="3"/>
      <c r="G259" s="3">
        <f t="shared" si="10"/>
        <v>12.93</v>
      </c>
      <c r="K259" s="8"/>
      <c r="L259" s="3">
        <f>$G$40+$G$100+$G$159+$G$217+SUM($G$222:G259)</f>
        <v>2735.6619999999998</v>
      </c>
    </row>
    <row r="260" spans="1:12" x14ac:dyDescent="0.25">
      <c r="A260" s="18">
        <v>43002</v>
      </c>
      <c r="B260" s="3">
        <v>4.37</v>
      </c>
      <c r="C260" s="3">
        <v>3.76</v>
      </c>
      <c r="D260" s="3">
        <v>4.91</v>
      </c>
      <c r="F260" s="3"/>
      <c r="G260" s="3">
        <f t="shared" si="10"/>
        <v>13.04</v>
      </c>
      <c r="K260" s="8"/>
      <c r="L260" s="3">
        <f>$G$40+$G$100+$G$159+$G$217+SUM($G$222:G260)</f>
        <v>2748.7019999999998</v>
      </c>
    </row>
    <row r="261" spans="1:12" x14ac:dyDescent="0.25">
      <c r="A261" s="18">
        <v>43009</v>
      </c>
      <c r="B261" s="3">
        <v>4.37</v>
      </c>
      <c r="C261" s="3">
        <v>3.62</v>
      </c>
      <c r="D261" s="3">
        <v>5.23</v>
      </c>
      <c r="F261" s="3"/>
      <c r="G261" s="3">
        <f t="shared" si="10"/>
        <v>13.22</v>
      </c>
      <c r="K261" s="8"/>
      <c r="L261" s="3">
        <f>$G$40+$G$100+$G$159+$G$217+SUM($G$222:G261)</f>
        <v>2761.922</v>
      </c>
    </row>
    <row r="262" spans="1:12" x14ac:dyDescent="0.25">
      <c r="A262" s="18">
        <v>43016</v>
      </c>
      <c r="B262" s="3">
        <v>4.76</v>
      </c>
      <c r="C262" s="3">
        <v>3.79</v>
      </c>
      <c r="D262" s="3">
        <v>5.03</v>
      </c>
      <c r="F262" s="3"/>
      <c r="G262" s="3">
        <f t="shared" si="10"/>
        <v>13.580000000000002</v>
      </c>
      <c r="K262" s="8"/>
      <c r="L262" s="3">
        <f>$G$40+$G$100+$G$159+$G$217+SUM($G$222:G262)</f>
        <v>2775.502</v>
      </c>
    </row>
    <row r="263" spans="1:12" x14ac:dyDescent="0.25">
      <c r="A263" s="18">
        <v>43023</v>
      </c>
      <c r="B263" s="3">
        <v>4.3600000000000003</v>
      </c>
      <c r="C263" s="3">
        <v>3.47</v>
      </c>
      <c r="D263" s="3">
        <v>4.7699999999999996</v>
      </c>
      <c r="F263" s="3"/>
      <c r="G263" s="3">
        <f t="shared" si="10"/>
        <v>12.6</v>
      </c>
      <c r="K263" s="8"/>
      <c r="L263" s="3">
        <f>$G$40+$G$100+$G$159+$G$217+SUM($G$222:G263)</f>
        <v>2788.1019999999999</v>
      </c>
    </row>
    <row r="264" spans="1:12" x14ac:dyDescent="0.25">
      <c r="A264" s="18">
        <v>43030</v>
      </c>
      <c r="B264" s="3">
        <v>5.16</v>
      </c>
      <c r="C264" s="3">
        <v>3.93</v>
      </c>
      <c r="D264" s="3">
        <v>5.0599999999999996</v>
      </c>
      <c r="F264" s="3"/>
      <c r="G264" s="3">
        <f t="shared" si="10"/>
        <v>14.149999999999999</v>
      </c>
      <c r="H264" s="19" t="s">
        <v>60</v>
      </c>
      <c r="I264" s="19"/>
      <c r="J264" s="19"/>
      <c r="K264" s="8"/>
      <c r="L264" s="3">
        <f>$G$40+$G$100+$G$159+$G$217+SUM($G$222:G264)</f>
        <v>2802.252</v>
      </c>
    </row>
    <row r="265" spans="1:12" x14ac:dyDescent="0.25">
      <c r="A265" s="18">
        <v>43037</v>
      </c>
      <c r="B265" s="13">
        <v>4.46</v>
      </c>
      <c r="C265" s="3">
        <v>3.59</v>
      </c>
      <c r="D265" s="13">
        <v>5.41</v>
      </c>
      <c r="E265" s="13">
        <v>3.6</v>
      </c>
      <c r="F265" s="3"/>
      <c r="G265" s="3">
        <f t="shared" si="10"/>
        <v>17.060000000000002</v>
      </c>
      <c r="H265" s="19" t="s">
        <v>61</v>
      </c>
      <c r="I265" s="19"/>
      <c r="J265" s="19"/>
      <c r="K265" s="8"/>
      <c r="L265" s="3">
        <f>$G$40+$G$100+$G$159+$G$217+SUM($G$222:G265)</f>
        <v>2819.3119999999999</v>
      </c>
    </row>
    <row r="266" spans="1:12" x14ac:dyDescent="0.25">
      <c r="A266" s="18">
        <v>43044</v>
      </c>
      <c r="B266" s="13">
        <v>4.3899999999999997</v>
      </c>
      <c r="C266" s="13">
        <v>3.2</v>
      </c>
      <c r="D266" s="13">
        <v>4.9000000000000004</v>
      </c>
      <c r="F266" s="3"/>
      <c r="G266" s="3">
        <f t="shared" si="10"/>
        <v>12.49</v>
      </c>
      <c r="H266" s="1" t="s">
        <v>62</v>
      </c>
      <c r="K266" s="8"/>
      <c r="L266" s="3">
        <f>$G$40+$G$100+$G$159+$G$217+SUM($G$222:G266)</f>
        <v>2831.8019999999997</v>
      </c>
    </row>
    <row r="267" spans="1:12" x14ac:dyDescent="0.25">
      <c r="A267" s="18">
        <v>43051</v>
      </c>
      <c r="B267" s="3">
        <v>4.6100000000000003</v>
      </c>
      <c r="C267" s="3">
        <v>3.82</v>
      </c>
      <c r="D267" s="3">
        <v>4.9800000000000004</v>
      </c>
      <c r="F267" s="3"/>
      <c r="G267" s="1">
        <f t="shared" si="10"/>
        <v>13.41</v>
      </c>
      <c r="K267" s="8"/>
      <c r="L267" s="3">
        <f>$G$40+$G$100+$G$159+$G$217+SUM($G$222:G267)</f>
        <v>2845.212</v>
      </c>
    </row>
    <row r="268" spans="1:12" x14ac:dyDescent="0.25">
      <c r="A268" s="18">
        <v>43058</v>
      </c>
      <c r="B268" s="13">
        <v>4.32</v>
      </c>
      <c r="C268" s="3">
        <v>3.69</v>
      </c>
      <c r="D268" s="3">
        <v>4.97</v>
      </c>
      <c r="F268" s="3"/>
      <c r="G268" s="3">
        <f t="shared" si="10"/>
        <v>12.98</v>
      </c>
      <c r="H268" s="19" t="s">
        <v>63</v>
      </c>
      <c r="I268" s="19"/>
      <c r="K268" s="8"/>
      <c r="L268" s="3">
        <f>$G$40+$G$100+$G$159+$G$217+SUM($G$222:G268)</f>
        <v>2858.192</v>
      </c>
    </row>
    <row r="269" spans="1:12" x14ac:dyDescent="0.25">
      <c r="A269" s="18">
        <v>43065</v>
      </c>
      <c r="B269" s="17">
        <v>4.4000000000000004</v>
      </c>
      <c r="C269" s="3">
        <v>3.74</v>
      </c>
      <c r="D269" s="13">
        <v>5.07</v>
      </c>
      <c r="E269" s="13">
        <v>3.54</v>
      </c>
      <c r="F269" s="3"/>
      <c r="G269" s="3">
        <f t="shared" si="10"/>
        <v>16.75</v>
      </c>
      <c r="H269" s="19" t="s">
        <v>64</v>
      </c>
      <c r="I269" s="19"/>
      <c r="J269" s="19"/>
      <c r="K269" s="8"/>
      <c r="L269" s="3">
        <f>$G$40+$G$100+$G$159+$G$217+SUM($G$222:G269)</f>
        <v>2874.942</v>
      </c>
    </row>
    <row r="270" spans="1:12" x14ac:dyDescent="0.25">
      <c r="A270" s="18">
        <v>43072</v>
      </c>
      <c r="B270" s="13">
        <v>4.74</v>
      </c>
      <c r="C270" s="3">
        <v>3.63</v>
      </c>
      <c r="D270" s="3">
        <v>5.07</v>
      </c>
      <c r="F270" s="3"/>
      <c r="G270" s="3">
        <f t="shared" si="10"/>
        <v>13.440000000000001</v>
      </c>
      <c r="H270" s="19" t="s">
        <v>65</v>
      </c>
      <c r="I270" s="19"/>
      <c r="J270" s="19"/>
      <c r="K270" s="8"/>
      <c r="L270" s="3">
        <f>$G$40+$G$100+$G$159+$G$217+SUM($G$222:G270)</f>
        <v>2888.3820000000001</v>
      </c>
    </row>
    <row r="271" spans="1:12" x14ac:dyDescent="0.25">
      <c r="A271" s="18">
        <v>43079</v>
      </c>
      <c r="B271" s="3">
        <v>4.28</v>
      </c>
      <c r="C271" s="3">
        <v>3.8</v>
      </c>
      <c r="D271" s="3">
        <v>5.16</v>
      </c>
      <c r="F271" s="3"/>
      <c r="G271" s="3">
        <f t="shared" si="10"/>
        <v>13.24</v>
      </c>
      <c r="K271" s="8"/>
      <c r="L271" s="3">
        <f>$G$40+$G$100+$G$159+$G$217+SUM($G$222:G271)</f>
        <v>2901.6219999999998</v>
      </c>
    </row>
    <row r="272" spans="1:12" x14ac:dyDescent="0.25">
      <c r="A272" s="18">
        <v>43086</v>
      </c>
      <c r="B272" s="13">
        <v>4.8099999999999996</v>
      </c>
      <c r="C272" s="3">
        <v>3.68</v>
      </c>
      <c r="D272" s="17">
        <v>4.9000000000000004</v>
      </c>
      <c r="F272" s="3"/>
      <c r="G272" s="3">
        <f t="shared" si="10"/>
        <v>13.39</v>
      </c>
      <c r="H272" s="19" t="s">
        <v>23</v>
      </c>
      <c r="I272" s="19"/>
      <c r="K272" s="8"/>
      <c r="L272" s="3">
        <f>$G$40+$G$100+$G$159+$G$217+SUM($G$222:G272)</f>
        <v>2915.0119999999997</v>
      </c>
    </row>
    <row r="273" spans="1:12" x14ac:dyDescent="0.25">
      <c r="A273" s="18">
        <v>43093</v>
      </c>
      <c r="B273" s="13">
        <v>4.42</v>
      </c>
      <c r="C273" s="4" t="s">
        <v>79</v>
      </c>
      <c r="D273" s="4" t="s">
        <v>79</v>
      </c>
      <c r="F273" s="3"/>
      <c r="G273" s="3">
        <f t="shared" si="10"/>
        <v>4.42</v>
      </c>
      <c r="H273" s="19" t="s">
        <v>72</v>
      </c>
      <c r="I273" s="19"/>
      <c r="J273" s="19"/>
      <c r="K273" s="8"/>
      <c r="L273" s="3">
        <f>$G$40+$G$100+$G$159+$G$217+SUM($G$222:G273)</f>
        <v>2919.4319999999998</v>
      </c>
    </row>
    <row r="274" spans="1:12" x14ac:dyDescent="0.25">
      <c r="A274" s="18"/>
      <c r="B274" s="4" t="s">
        <v>0</v>
      </c>
      <c r="C274" s="4" t="s">
        <v>0</v>
      </c>
      <c r="D274" s="4" t="s">
        <v>0</v>
      </c>
      <c r="E274" s="4" t="s">
        <v>0</v>
      </c>
      <c r="F274" s="4" t="s">
        <v>0</v>
      </c>
      <c r="G274" s="4" t="s">
        <v>7</v>
      </c>
      <c r="K274" s="8"/>
      <c r="L274" s="3"/>
    </row>
    <row r="275" spans="1:12" ht="18.75" x14ac:dyDescent="0.25">
      <c r="A275" s="5">
        <f>COUNTIF(B222:F274,"&gt;0")</f>
        <v>161</v>
      </c>
      <c r="B275" s="3">
        <f>SUM(B222:B274)</f>
        <v>230.67000000000002</v>
      </c>
      <c r="C275" s="3">
        <f>SUM(C222:C274)</f>
        <v>187.61000000000004</v>
      </c>
      <c r="D275" s="3">
        <f>SUM(D222:D274)</f>
        <v>249.4</v>
      </c>
      <c r="E275" s="3">
        <f>SUM(E222:E274)</f>
        <v>26.19</v>
      </c>
      <c r="F275" s="3">
        <f>SUM(F222:F274)</f>
        <v>0</v>
      </c>
      <c r="G275" s="6">
        <f>SUM(B275:F275)</f>
        <v>693.87000000000012</v>
      </c>
      <c r="H275" s="62" t="s">
        <v>47</v>
      </c>
      <c r="I275" s="63"/>
      <c r="K275" s="8"/>
    </row>
    <row r="276" spans="1:12" x14ac:dyDescent="0.25">
      <c r="E276" s="3"/>
      <c r="F276" s="3"/>
      <c r="G276" s="3"/>
      <c r="H276" s="12"/>
      <c r="K276" s="8" t="s">
        <v>67</v>
      </c>
    </row>
    <row r="277" spans="1:12" ht="18.75" x14ac:dyDescent="0.25">
      <c r="B277" s="23">
        <f>AVERAGE(B222:B274)</f>
        <v>4.4359615384615392</v>
      </c>
      <c r="C277" s="23">
        <f>AVERAGE(C222:C274)</f>
        <v>3.6786274509803931</v>
      </c>
      <c r="D277" s="23">
        <f>AVERAGE(D222:D274)</f>
        <v>4.8901960784313729</v>
      </c>
      <c r="E277" s="3"/>
      <c r="F277" s="3"/>
      <c r="G277" s="23">
        <f>AVERAGE(G222:G274)</f>
        <v>13.343653846153845</v>
      </c>
      <c r="H277" s="58" t="s">
        <v>48</v>
      </c>
      <c r="I277" s="59"/>
      <c r="K277" s="8" t="s">
        <v>67</v>
      </c>
    </row>
    <row r="278" spans="1:12" x14ac:dyDescent="0.25">
      <c r="K278" s="8"/>
    </row>
    <row r="279" spans="1:12" x14ac:dyDescent="0.25">
      <c r="K279" s="8"/>
    </row>
    <row r="280" spans="1:12" x14ac:dyDescent="0.25">
      <c r="A280" s="18">
        <v>43100</v>
      </c>
      <c r="B280" s="13">
        <v>4.3499999999999996</v>
      </c>
      <c r="C280" s="13">
        <v>4.42</v>
      </c>
      <c r="D280" s="13">
        <v>5.13</v>
      </c>
      <c r="F280" s="3"/>
      <c r="G280" s="3">
        <f t="shared" ref="G280:G295" si="11">SUM(B280:F280)</f>
        <v>13.899999999999999</v>
      </c>
      <c r="H280" s="19" t="s">
        <v>177</v>
      </c>
      <c r="I280" s="19"/>
      <c r="K280" s="8"/>
      <c r="L280" s="3">
        <f>$G$40+$G$100+$G$159+$G$217+$G$275+SUM($G$280:G280)</f>
        <v>2933.3319999999999</v>
      </c>
    </row>
    <row r="281" spans="1:12" x14ac:dyDescent="0.25">
      <c r="A281" s="18">
        <v>43107</v>
      </c>
      <c r="B281" s="3">
        <v>4.37</v>
      </c>
      <c r="C281" s="3">
        <v>4.99</v>
      </c>
      <c r="D281" s="3">
        <v>5.0999999999999996</v>
      </c>
      <c r="F281" s="3"/>
      <c r="G281" s="3">
        <f t="shared" si="11"/>
        <v>14.459999999999999</v>
      </c>
      <c r="K281" s="8"/>
      <c r="L281" s="3">
        <f>$G$40+$G$100+$G$159+$G$217+$G$275+SUM($G$280:G281)</f>
        <v>2947.7919999999999</v>
      </c>
    </row>
    <row r="282" spans="1:12" x14ac:dyDescent="0.25">
      <c r="A282" s="18">
        <v>43114</v>
      </c>
      <c r="B282" s="13">
        <v>4.1500000000000004</v>
      </c>
      <c r="C282" s="13">
        <v>3.63</v>
      </c>
      <c r="D282" s="3">
        <v>5.08</v>
      </c>
      <c r="F282" s="3"/>
      <c r="G282" s="3">
        <f t="shared" si="11"/>
        <v>12.86</v>
      </c>
      <c r="H282" s="19" t="s">
        <v>81</v>
      </c>
      <c r="I282" s="19"/>
      <c r="J282" s="19"/>
      <c r="K282" s="8"/>
      <c r="L282" s="3">
        <f>$G$40+$G$100+$G$159+$G$217+$G$275+SUM($G$280:G282)</f>
        <v>2960.6519999999996</v>
      </c>
    </row>
    <row r="283" spans="1:12" x14ac:dyDescent="0.25">
      <c r="A283" s="18">
        <v>43121</v>
      </c>
      <c r="B283" s="3">
        <v>4.6900000000000004</v>
      </c>
      <c r="C283" s="3">
        <v>3.73</v>
      </c>
      <c r="D283" s="3">
        <v>5.0999999999999996</v>
      </c>
      <c r="E283" s="13">
        <v>5.12</v>
      </c>
      <c r="F283" s="3"/>
      <c r="G283" s="3">
        <f t="shared" si="11"/>
        <v>18.64</v>
      </c>
      <c r="H283" s="19" t="s">
        <v>82</v>
      </c>
      <c r="I283" s="19"/>
      <c r="J283" s="19"/>
      <c r="K283" s="8"/>
      <c r="L283" s="3">
        <f>$G$40+$G$100+$G$159+$G$217+$G$275+SUM($G$280:G283)</f>
        <v>2979.2919999999999</v>
      </c>
    </row>
    <row r="284" spans="1:12" x14ac:dyDescent="0.25">
      <c r="A284" s="18">
        <v>43128</v>
      </c>
      <c r="B284" s="3">
        <v>4.49</v>
      </c>
      <c r="C284" s="3">
        <v>4.09</v>
      </c>
      <c r="D284" s="3">
        <v>5.42</v>
      </c>
      <c r="F284" s="3"/>
      <c r="G284" s="3">
        <f t="shared" si="11"/>
        <v>14</v>
      </c>
      <c r="K284" s="41"/>
      <c r="L284" s="3">
        <f>$G$40+$G$100+$G$159+$G$217+$G$275+SUM($G$280:G284)</f>
        <v>2993.2919999999999</v>
      </c>
    </row>
    <row r="285" spans="1:12" x14ac:dyDescent="0.25">
      <c r="A285" s="18">
        <v>43134</v>
      </c>
      <c r="B285" s="3">
        <v>4.4400000000000004</v>
      </c>
      <c r="C285" s="3">
        <v>3.83</v>
      </c>
      <c r="D285" s="3">
        <v>4.9400000000000004</v>
      </c>
      <c r="F285" s="3"/>
      <c r="G285" s="3">
        <f t="shared" si="11"/>
        <v>13.21</v>
      </c>
      <c r="K285" s="41" t="s">
        <v>92</v>
      </c>
      <c r="L285" s="3">
        <f>$G$40+$G$100+$G$159+$G$217+$G$275+SUM($G$280:G285)</f>
        <v>3006.502</v>
      </c>
    </row>
    <row r="286" spans="1:12" x14ac:dyDescent="0.25">
      <c r="A286" s="18">
        <v>43141</v>
      </c>
      <c r="B286" s="3">
        <v>4.5599999999999996</v>
      </c>
      <c r="C286" s="3">
        <v>3.8</v>
      </c>
      <c r="D286" s="3">
        <v>4.84</v>
      </c>
      <c r="E286" s="13">
        <v>4.3499999999999996</v>
      </c>
      <c r="F286" s="3"/>
      <c r="G286" s="3">
        <f t="shared" si="11"/>
        <v>17.549999999999997</v>
      </c>
      <c r="H286" s="19" t="s">
        <v>40</v>
      </c>
      <c r="I286" s="19"/>
      <c r="J286" s="19"/>
      <c r="K286" s="41"/>
      <c r="L286" s="3">
        <f>$G$40+$G$100+$G$159+$G$217+$G$275+SUM($G$280:G286)</f>
        <v>3024.0519999999997</v>
      </c>
    </row>
    <row r="287" spans="1:12" x14ac:dyDescent="0.25">
      <c r="A287" s="18">
        <v>43148</v>
      </c>
      <c r="B287" s="13">
        <v>5.25</v>
      </c>
      <c r="C287" s="3">
        <v>3.86</v>
      </c>
      <c r="D287" s="3">
        <v>5.39</v>
      </c>
      <c r="F287" s="3"/>
      <c r="G287" s="3">
        <f t="shared" si="11"/>
        <v>14.5</v>
      </c>
      <c r="H287" s="19" t="s">
        <v>93</v>
      </c>
      <c r="I287" s="19"/>
      <c r="K287" s="41"/>
      <c r="L287" s="3">
        <f>$G$40+$G$100+$G$159+$G$217+$G$275+SUM($G$280:G287)</f>
        <v>3038.5519999999997</v>
      </c>
    </row>
    <row r="288" spans="1:12" x14ac:dyDescent="0.25">
      <c r="A288" s="18">
        <v>43155</v>
      </c>
      <c r="B288" s="3">
        <v>4.33</v>
      </c>
      <c r="C288" s="3">
        <v>3.14</v>
      </c>
      <c r="D288" s="17">
        <v>5.0999999999999996</v>
      </c>
      <c r="F288" s="3"/>
      <c r="G288" s="3">
        <f t="shared" si="11"/>
        <v>12.57</v>
      </c>
      <c r="K288" s="41"/>
      <c r="L288" s="3">
        <f>$G$40+$G$100+$G$159+$G$217+$G$275+SUM($G$280:G288)</f>
        <v>3051.1219999999998</v>
      </c>
    </row>
    <row r="289" spans="1:12" x14ac:dyDescent="0.25">
      <c r="A289" s="18">
        <v>43163</v>
      </c>
      <c r="B289" s="3">
        <v>4.6500000000000004</v>
      </c>
      <c r="C289" s="3">
        <v>3.54</v>
      </c>
      <c r="D289" s="3">
        <v>4.8499999999999996</v>
      </c>
      <c r="F289" s="3"/>
      <c r="G289" s="3">
        <f t="shared" si="11"/>
        <v>13.040000000000001</v>
      </c>
      <c r="K289" s="41"/>
      <c r="L289" s="3">
        <f>$G$40+$G$100+$G$159+$G$217+$G$275+SUM($G$280:G289)</f>
        <v>3064.1619999999998</v>
      </c>
    </row>
    <row r="290" spans="1:12" x14ac:dyDescent="0.25">
      <c r="A290" s="18">
        <v>43170</v>
      </c>
      <c r="B290" s="3">
        <v>4.8499999999999996</v>
      </c>
      <c r="C290" s="3">
        <v>3.64</v>
      </c>
      <c r="D290" s="3">
        <v>5.0199999999999996</v>
      </c>
      <c r="F290" s="3"/>
      <c r="G290" s="3">
        <f t="shared" si="11"/>
        <v>13.51</v>
      </c>
      <c r="K290" s="41"/>
      <c r="L290" s="3">
        <f>$G$40+$G$100+$G$159+$G$217+$G$275+SUM($G$280:G290)</f>
        <v>3077.6719999999996</v>
      </c>
    </row>
    <row r="291" spans="1:12" x14ac:dyDescent="0.25">
      <c r="A291" s="18">
        <v>43177</v>
      </c>
      <c r="B291" s="3">
        <v>4.1900000000000004</v>
      </c>
      <c r="C291" s="3">
        <v>3.7</v>
      </c>
      <c r="D291" s="3">
        <v>4.79</v>
      </c>
      <c r="F291" s="3"/>
      <c r="G291" s="3">
        <f t="shared" si="11"/>
        <v>12.68</v>
      </c>
      <c r="K291" s="41"/>
      <c r="L291" s="3">
        <f>$G$40+$G$100+$G$159+$G$217+$G$275+SUM($G$280:G291)</f>
        <v>3090.3519999999999</v>
      </c>
    </row>
    <row r="292" spans="1:12" x14ac:dyDescent="0.25">
      <c r="A292" s="18">
        <v>43184</v>
      </c>
      <c r="B292" s="3">
        <v>4.34</v>
      </c>
      <c r="C292" s="3">
        <v>3.6</v>
      </c>
      <c r="D292" s="3">
        <v>5.05</v>
      </c>
      <c r="F292" s="3"/>
      <c r="G292" s="3">
        <f t="shared" si="11"/>
        <v>12.989999999999998</v>
      </c>
      <c r="K292" s="41"/>
      <c r="L292" s="3">
        <f>$G$40+$G$100+$G$159+$G$217+$G$275+SUM($G$280:G292)</f>
        <v>3103.3419999999996</v>
      </c>
    </row>
    <row r="293" spans="1:12" ht="15.75" thickBot="1" x14ac:dyDescent="0.3">
      <c r="A293" s="18">
        <v>43191</v>
      </c>
      <c r="B293" s="13">
        <v>4.82</v>
      </c>
      <c r="C293" s="3">
        <v>3.86</v>
      </c>
      <c r="D293" s="3">
        <v>5.15</v>
      </c>
      <c r="F293" s="3"/>
      <c r="G293" s="3">
        <f t="shared" si="11"/>
        <v>13.83</v>
      </c>
      <c r="H293" s="19" t="s">
        <v>23</v>
      </c>
      <c r="I293" s="19"/>
      <c r="K293" s="41"/>
      <c r="L293" s="3">
        <f>$G$40+$G$100+$G$159+$G$217+$G$275+SUM($G$280:G293)</f>
        <v>3117.1719999999996</v>
      </c>
    </row>
    <row r="294" spans="1:12" ht="15" customHeight="1" x14ac:dyDescent="0.25">
      <c r="A294" s="18">
        <v>43198</v>
      </c>
      <c r="B294" s="3">
        <v>4.59</v>
      </c>
      <c r="C294" s="3">
        <v>3.51</v>
      </c>
      <c r="D294" s="44">
        <v>5.26</v>
      </c>
      <c r="F294" s="3"/>
      <c r="G294" s="3">
        <f t="shared" si="11"/>
        <v>13.36</v>
      </c>
      <c r="K294" s="64" t="s">
        <v>97</v>
      </c>
      <c r="L294" s="3">
        <f>$G$40+$G$100+$G$159+$G$217+$G$275+SUM($G$280:G294)</f>
        <v>3130.5319999999997</v>
      </c>
    </row>
    <row r="295" spans="1:12" ht="15" customHeight="1" x14ac:dyDescent="0.25">
      <c r="A295" s="18">
        <v>43205</v>
      </c>
      <c r="B295" s="3">
        <v>4.24</v>
      </c>
      <c r="C295" s="3">
        <v>3.62</v>
      </c>
      <c r="D295" s="44">
        <v>4.91</v>
      </c>
      <c r="F295" s="3"/>
      <c r="G295" s="3">
        <f t="shared" si="11"/>
        <v>12.77</v>
      </c>
      <c r="K295" s="65"/>
      <c r="L295" s="3">
        <f>$G$40+$G$100+$G$159+$G$217+$G$275+SUM($G$280:G295)</f>
        <v>3143.3019999999997</v>
      </c>
    </row>
    <row r="296" spans="1:12" ht="15" customHeight="1" x14ac:dyDescent="0.25">
      <c r="A296" s="18">
        <v>43212</v>
      </c>
      <c r="B296" s="3">
        <v>4.33</v>
      </c>
      <c r="C296" s="13">
        <v>3.47</v>
      </c>
      <c r="D296" s="44">
        <v>4.75</v>
      </c>
      <c r="F296" s="3"/>
      <c r="G296" s="3">
        <f t="shared" ref="G296:G301" si="12">SUM(B296:F296)</f>
        <v>12.55</v>
      </c>
      <c r="H296" s="19" t="s">
        <v>15</v>
      </c>
      <c r="K296" s="65"/>
      <c r="L296" s="3">
        <f>$G$40+$G$100+$G$159+$G$217+$G$275+SUM($G$280:G296)</f>
        <v>3155.8519999999999</v>
      </c>
    </row>
    <row r="297" spans="1:12" ht="15" customHeight="1" x14ac:dyDescent="0.25">
      <c r="A297" s="18">
        <v>43219</v>
      </c>
      <c r="B297" s="3">
        <v>4.32</v>
      </c>
      <c r="C297" s="3">
        <v>3.57</v>
      </c>
      <c r="D297" s="44">
        <v>4.7699999999999996</v>
      </c>
      <c r="F297" s="3"/>
      <c r="G297" s="3">
        <f t="shared" si="12"/>
        <v>12.66</v>
      </c>
      <c r="K297" s="65"/>
      <c r="L297" s="3">
        <f>$G$40+$G$100+$G$159+$G$217+$G$275+SUM($G$280:G297)</f>
        <v>3168.5119999999997</v>
      </c>
    </row>
    <row r="298" spans="1:12" ht="15" customHeight="1" x14ac:dyDescent="0.25">
      <c r="A298" s="18">
        <v>43226</v>
      </c>
      <c r="B298" s="3">
        <v>4.38</v>
      </c>
      <c r="C298" s="3">
        <v>3.5</v>
      </c>
      <c r="D298" s="44">
        <v>5.17</v>
      </c>
      <c r="F298" s="3"/>
      <c r="G298" s="3">
        <f t="shared" si="12"/>
        <v>13.05</v>
      </c>
      <c r="K298" s="65"/>
      <c r="L298" s="3">
        <f>$G$40+$G$100+$G$159+$G$217+$G$275+SUM($G$280:G298)</f>
        <v>3181.5619999999999</v>
      </c>
    </row>
    <row r="299" spans="1:12" ht="15" customHeight="1" x14ac:dyDescent="0.25">
      <c r="A299" s="18">
        <v>43233</v>
      </c>
      <c r="B299" s="3">
        <v>4.3099999999999996</v>
      </c>
      <c r="C299" s="3">
        <v>3.83</v>
      </c>
      <c r="D299" s="44">
        <v>4.62</v>
      </c>
      <c r="F299" s="3"/>
      <c r="G299" s="3">
        <f t="shared" si="12"/>
        <v>12.760000000000002</v>
      </c>
      <c r="H299" s="19" t="s">
        <v>15</v>
      </c>
      <c r="K299" s="65"/>
      <c r="L299" s="3">
        <f>$G$40+$G$100+$G$159+$G$217+$G$275+SUM($G$280:G299)</f>
        <v>3194.3219999999997</v>
      </c>
    </row>
    <row r="300" spans="1:12" ht="15" customHeight="1" x14ac:dyDescent="0.25">
      <c r="A300" s="18">
        <v>43240</v>
      </c>
      <c r="B300" s="13">
        <v>4.57</v>
      </c>
      <c r="C300" s="3">
        <v>3.8</v>
      </c>
      <c r="D300" s="44">
        <v>4.9800000000000004</v>
      </c>
      <c r="F300" s="3"/>
      <c r="G300" s="3">
        <f t="shared" si="12"/>
        <v>13.350000000000001</v>
      </c>
      <c r="H300" s="19" t="s">
        <v>23</v>
      </c>
      <c r="I300" s="19"/>
      <c r="K300" s="65"/>
      <c r="L300" s="3">
        <f>$G$40+$G$100+$G$159+$G$217+$G$275+SUM($G$280:G300)</f>
        <v>3207.672</v>
      </c>
    </row>
    <row r="301" spans="1:12" ht="15" customHeight="1" x14ac:dyDescent="0.25">
      <c r="A301" s="18">
        <v>43247</v>
      </c>
      <c r="B301" s="3">
        <v>4.24</v>
      </c>
      <c r="C301" s="3">
        <v>3.66</v>
      </c>
      <c r="D301" s="44">
        <v>4.68</v>
      </c>
      <c r="F301" s="3"/>
      <c r="G301" s="3">
        <f t="shared" si="12"/>
        <v>12.58</v>
      </c>
      <c r="K301" s="65"/>
      <c r="L301" s="3">
        <f>$G$40+$G$100+$G$159+$G$217+$G$275+SUM($G$280:G301)</f>
        <v>3220.252</v>
      </c>
    </row>
    <row r="302" spans="1:12" ht="15" customHeight="1" x14ac:dyDescent="0.25">
      <c r="A302" s="18">
        <v>43254</v>
      </c>
      <c r="B302" s="3">
        <v>4.32</v>
      </c>
      <c r="C302" s="3">
        <v>3.55</v>
      </c>
      <c r="D302" s="44">
        <v>4.74</v>
      </c>
      <c r="E302" s="13">
        <v>3.62</v>
      </c>
      <c r="F302" s="3"/>
      <c r="G302" s="3">
        <f t="shared" ref="G302:G332" si="13">SUM(B302:F302)</f>
        <v>16.23</v>
      </c>
      <c r="H302" s="19" t="s">
        <v>40</v>
      </c>
      <c r="I302" s="19"/>
      <c r="J302" s="19"/>
      <c r="K302" s="65"/>
      <c r="L302" s="3">
        <f>$G$40+$G$100+$G$159+$G$217+$G$275+SUM($G$280:G302)</f>
        <v>3236.482</v>
      </c>
    </row>
    <row r="303" spans="1:12" ht="15" customHeight="1" x14ac:dyDescent="0.25">
      <c r="A303" s="18">
        <v>43261</v>
      </c>
      <c r="B303" s="3">
        <v>4.42</v>
      </c>
      <c r="C303" s="3">
        <v>3.91</v>
      </c>
      <c r="D303" s="44">
        <v>4.76</v>
      </c>
      <c r="F303" s="3"/>
      <c r="G303" s="3">
        <f t="shared" si="13"/>
        <v>13.09</v>
      </c>
      <c r="K303" s="65"/>
      <c r="L303" s="3">
        <f>$G$40+$G$100+$G$159+$G$217+$G$275+SUM($G$280:G303)</f>
        <v>3249.5719999999997</v>
      </c>
    </row>
    <row r="304" spans="1:12" ht="15" customHeight="1" x14ac:dyDescent="0.25">
      <c r="A304" s="18">
        <v>43268</v>
      </c>
      <c r="B304" s="3">
        <v>4.3600000000000003</v>
      </c>
      <c r="C304" s="3">
        <v>3.65</v>
      </c>
      <c r="D304" s="44">
        <v>5.08</v>
      </c>
      <c r="F304" s="3"/>
      <c r="G304" s="3">
        <f t="shared" si="13"/>
        <v>13.09</v>
      </c>
      <c r="K304" s="65"/>
      <c r="L304" s="3">
        <f>$G$40+$G$100+$G$159+$G$217+$G$275+SUM($G$280:G304)</f>
        <v>3262.6619999999998</v>
      </c>
    </row>
    <row r="305" spans="1:12" ht="15" customHeight="1" x14ac:dyDescent="0.25">
      <c r="A305" s="18">
        <v>43275</v>
      </c>
      <c r="B305" s="44">
        <v>3.62</v>
      </c>
      <c r="C305" s="44">
        <v>3.84</v>
      </c>
      <c r="D305" s="44">
        <v>3.96</v>
      </c>
      <c r="E305" s="13">
        <v>2.92</v>
      </c>
      <c r="F305" s="3"/>
      <c r="G305" s="3">
        <f t="shared" si="13"/>
        <v>14.34</v>
      </c>
      <c r="H305" s="19" t="s">
        <v>181</v>
      </c>
      <c r="K305" s="65"/>
      <c r="L305" s="3">
        <f>$G$40+$G$100+$G$159+$G$217+$G$275+SUM($G$280:G305)</f>
        <v>3277.002</v>
      </c>
    </row>
    <row r="306" spans="1:12" ht="15" customHeight="1" x14ac:dyDescent="0.25">
      <c r="A306" s="18">
        <v>43282</v>
      </c>
      <c r="B306" s="44">
        <v>4.3</v>
      </c>
      <c r="C306" s="44">
        <v>4.45</v>
      </c>
      <c r="D306" s="44">
        <v>4</v>
      </c>
      <c r="E306" s="13">
        <v>2.2599999999999998</v>
      </c>
      <c r="G306" s="3">
        <f t="shared" si="13"/>
        <v>15.01</v>
      </c>
      <c r="H306" s="19" t="s">
        <v>180</v>
      </c>
      <c r="I306" s="19"/>
      <c r="J306" s="19"/>
      <c r="K306" s="65"/>
      <c r="L306" s="3">
        <f>$G$40+$G$100+$G$159+$G$217+$G$275+SUM($G$280:G306)</f>
        <v>3292.0119999999997</v>
      </c>
    </row>
    <row r="307" spans="1:12" ht="15" customHeight="1" x14ac:dyDescent="0.25">
      <c r="A307" s="18">
        <v>43289</v>
      </c>
      <c r="B307" s="3">
        <v>4.68</v>
      </c>
      <c r="C307" s="3">
        <v>3.72</v>
      </c>
      <c r="D307" s="44">
        <v>4.8600000000000003</v>
      </c>
      <c r="E307" s="13">
        <v>3.44</v>
      </c>
      <c r="F307" s="3"/>
      <c r="G307" s="3">
        <f t="shared" si="13"/>
        <v>16.700000000000003</v>
      </c>
      <c r="H307" s="19" t="s">
        <v>94</v>
      </c>
      <c r="I307" s="19"/>
      <c r="J307" s="19"/>
      <c r="K307" s="65"/>
      <c r="L307" s="3">
        <f>$G$40+$G$100+$G$159+$G$217+$G$275+SUM($G$280:G307)</f>
        <v>3308.7119999999995</v>
      </c>
    </row>
    <row r="308" spans="1:12" ht="15" customHeight="1" x14ac:dyDescent="0.25">
      <c r="A308" s="18">
        <v>43296</v>
      </c>
      <c r="B308" s="3">
        <v>4.6900000000000004</v>
      </c>
      <c r="C308" s="3">
        <v>3.79</v>
      </c>
      <c r="D308" s="44">
        <v>5.05</v>
      </c>
      <c r="F308" s="3"/>
      <c r="G308" s="3">
        <f t="shared" si="13"/>
        <v>13.530000000000001</v>
      </c>
      <c r="K308" s="65"/>
      <c r="L308" s="3">
        <f>$G$40+$G$100+$G$159+$G$217+$G$275+SUM($G$280:G308)</f>
        <v>3322.2419999999997</v>
      </c>
    </row>
    <row r="309" spans="1:12" ht="15" customHeight="1" x14ac:dyDescent="0.25">
      <c r="A309" s="18">
        <v>43303</v>
      </c>
      <c r="B309" s="3">
        <v>4.49</v>
      </c>
      <c r="C309" s="3">
        <v>3.6</v>
      </c>
      <c r="D309" s="44">
        <v>5.12</v>
      </c>
      <c r="F309" s="3"/>
      <c r="G309" s="3">
        <f t="shared" si="13"/>
        <v>13.21</v>
      </c>
      <c r="K309" s="65"/>
      <c r="L309" s="3">
        <f>$G$40+$G$100+$G$159+$G$217+$G$275+SUM($G$280:G309)</f>
        <v>3335.4519999999998</v>
      </c>
    </row>
    <row r="310" spans="1:12" ht="15" customHeight="1" x14ac:dyDescent="0.25">
      <c r="A310" s="18">
        <v>43310</v>
      </c>
      <c r="B310" s="13">
        <v>3.4</v>
      </c>
      <c r="C310" s="13">
        <v>3.94</v>
      </c>
      <c r="D310" s="44">
        <v>4.68</v>
      </c>
      <c r="F310" s="3"/>
      <c r="G310" s="3">
        <f t="shared" si="13"/>
        <v>12.02</v>
      </c>
      <c r="H310" s="19" t="s">
        <v>178</v>
      </c>
      <c r="I310" s="19"/>
      <c r="J310" s="19"/>
      <c r="K310" s="65"/>
      <c r="L310" s="3">
        <f>$G$40+$G$100+$G$159+$G$217+$G$275+SUM($G$280:G310)</f>
        <v>3347.4719999999998</v>
      </c>
    </row>
    <row r="311" spans="1:12" ht="15" customHeight="1" x14ac:dyDescent="0.25">
      <c r="A311" s="18">
        <v>43317</v>
      </c>
      <c r="B311" s="13">
        <v>4.72</v>
      </c>
      <c r="C311" s="3">
        <v>3.5</v>
      </c>
      <c r="D311" s="44">
        <v>4.63</v>
      </c>
      <c r="F311" s="3"/>
      <c r="G311" s="3">
        <f t="shared" si="13"/>
        <v>12.849999999999998</v>
      </c>
      <c r="H311" s="19" t="s">
        <v>23</v>
      </c>
      <c r="I311" s="19"/>
      <c r="K311" s="65"/>
      <c r="L311" s="3">
        <f>$G$40+$G$100+$G$159+$G$217+$G$275+SUM($G$280:G311)</f>
        <v>3360.3219999999997</v>
      </c>
    </row>
    <row r="312" spans="1:12" ht="15" customHeight="1" x14ac:dyDescent="0.25">
      <c r="A312" s="18">
        <v>43324</v>
      </c>
      <c r="B312" s="3">
        <v>4.51</v>
      </c>
      <c r="C312" s="3">
        <v>3.79</v>
      </c>
      <c r="D312" s="44">
        <v>5.15</v>
      </c>
      <c r="F312" s="3"/>
      <c r="G312" s="3">
        <f t="shared" si="13"/>
        <v>13.450000000000001</v>
      </c>
      <c r="K312" s="65"/>
      <c r="L312" s="3">
        <f>$G$40+$G$100+$G$159+$G$217+$G$275+SUM($G$280:G312)</f>
        <v>3373.7719999999999</v>
      </c>
    </row>
    <row r="313" spans="1:12" ht="15" customHeight="1" x14ac:dyDescent="0.25">
      <c r="A313" s="18">
        <v>43331</v>
      </c>
      <c r="B313" s="3">
        <v>4.26</v>
      </c>
      <c r="C313" s="3">
        <v>3.62</v>
      </c>
      <c r="D313" s="44">
        <v>4.93</v>
      </c>
      <c r="F313" s="3"/>
      <c r="G313" s="3">
        <f t="shared" si="13"/>
        <v>12.809999999999999</v>
      </c>
      <c r="K313" s="65"/>
      <c r="L313" s="3">
        <f>$G$40+$G$100+$G$159+$G$217+$G$275+SUM($G$280:G313)</f>
        <v>3386.5819999999999</v>
      </c>
    </row>
    <row r="314" spans="1:12" ht="15" customHeight="1" x14ac:dyDescent="0.25">
      <c r="A314" s="18">
        <v>43338</v>
      </c>
      <c r="B314" s="3">
        <v>4.51</v>
      </c>
      <c r="C314" s="3">
        <v>3.58</v>
      </c>
      <c r="D314" s="44">
        <v>5.0199999999999996</v>
      </c>
      <c r="F314" s="3"/>
      <c r="G314" s="3">
        <f t="shared" si="13"/>
        <v>13.11</v>
      </c>
      <c r="K314" s="65"/>
      <c r="L314" s="3">
        <f>$G$40+$G$100+$G$159+$G$217+$G$275+SUM($G$280:G314)</f>
        <v>3399.6919999999996</v>
      </c>
    </row>
    <row r="315" spans="1:12" ht="15" customHeight="1" x14ac:dyDescent="0.25">
      <c r="A315" s="18">
        <v>43345</v>
      </c>
      <c r="B315" s="3">
        <v>4.29</v>
      </c>
      <c r="C315" s="3">
        <v>3.6</v>
      </c>
      <c r="D315" s="44">
        <v>4.51</v>
      </c>
      <c r="F315" s="3"/>
      <c r="G315" s="3">
        <f t="shared" si="13"/>
        <v>12.4</v>
      </c>
      <c r="K315" s="65"/>
      <c r="L315" s="3">
        <f>$G$40+$G$100+$G$159+$G$217+$G$275+SUM($G$280:G315)</f>
        <v>3412.0919999999996</v>
      </c>
    </row>
    <row r="316" spans="1:12" ht="15" customHeight="1" x14ac:dyDescent="0.25">
      <c r="A316" s="18">
        <v>43352</v>
      </c>
      <c r="B316" s="3">
        <v>4.74</v>
      </c>
      <c r="C316" s="3">
        <v>3.64</v>
      </c>
      <c r="D316" s="44">
        <v>4.8</v>
      </c>
      <c r="F316" s="3"/>
      <c r="G316" s="3">
        <f t="shared" si="13"/>
        <v>13.18</v>
      </c>
      <c r="H316" s="19" t="s">
        <v>23</v>
      </c>
      <c r="I316" s="19"/>
      <c r="K316" s="65"/>
      <c r="L316" s="3">
        <f>$G$40+$G$100+$G$159+$G$217+$G$275+SUM($G$280:G316)</f>
        <v>3425.2719999999999</v>
      </c>
    </row>
    <row r="317" spans="1:12" ht="15" customHeight="1" x14ac:dyDescent="0.25">
      <c r="A317" s="18">
        <v>43359</v>
      </c>
      <c r="B317" s="44">
        <v>5.29</v>
      </c>
      <c r="C317" s="44">
        <v>2.98</v>
      </c>
      <c r="D317" s="44">
        <v>4.5599999999999996</v>
      </c>
      <c r="F317" s="3"/>
      <c r="G317" s="3">
        <f t="shared" si="13"/>
        <v>12.829999999999998</v>
      </c>
      <c r="H317" s="19" t="s">
        <v>95</v>
      </c>
      <c r="I317" s="19"/>
      <c r="J317" s="19"/>
      <c r="K317" s="65"/>
      <c r="L317" s="3">
        <f>$G$40+$G$100+$G$159+$G$217+$G$275+SUM($G$280:G317)</f>
        <v>3438.1019999999999</v>
      </c>
    </row>
    <row r="318" spans="1:12" ht="15" customHeight="1" x14ac:dyDescent="0.25">
      <c r="A318" s="18">
        <v>43366</v>
      </c>
      <c r="B318" s="3">
        <v>4.28</v>
      </c>
      <c r="C318" s="3">
        <v>3.88</v>
      </c>
      <c r="D318" s="44">
        <v>4.6399999999999997</v>
      </c>
      <c r="F318" s="3"/>
      <c r="G318" s="3">
        <f t="shared" si="13"/>
        <v>12.8</v>
      </c>
      <c r="K318" s="65"/>
      <c r="L318" s="3">
        <f>$G$40+$G$100+$G$159+$G$217+$G$275+SUM($G$280:G318)</f>
        <v>3450.9019999999996</v>
      </c>
    </row>
    <row r="319" spans="1:12" ht="15" customHeight="1" x14ac:dyDescent="0.25">
      <c r="A319" s="18">
        <v>43373</v>
      </c>
      <c r="B319" s="44">
        <v>4.29</v>
      </c>
      <c r="C319" s="44">
        <v>3.73</v>
      </c>
      <c r="D319" s="44">
        <v>4.5599999999999996</v>
      </c>
      <c r="F319" s="3"/>
      <c r="G319" s="3">
        <f t="shared" si="13"/>
        <v>12.579999999999998</v>
      </c>
      <c r="H319" s="19" t="s">
        <v>96</v>
      </c>
      <c r="I319" s="19"/>
      <c r="J319" s="19"/>
      <c r="K319" s="65"/>
      <c r="L319" s="3">
        <f>$G$40+$G$100+$G$159+$G$217+$G$275+SUM($G$280:G319)</f>
        <v>3463.482</v>
      </c>
    </row>
    <row r="320" spans="1:12" ht="15" customHeight="1" x14ac:dyDescent="0.25">
      <c r="A320" s="18">
        <v>43380</v>
      </c>
      <c r="B320" s="44">
        <v>4.6100000000000003</v>
      </c>
      <c r="C320" s="44">
        <v>4.5999999999999996</v>
      </c>
      <c r="D320" s="44">
        <v>3.66</v>
      </c>
      <c r="F320" s="3"/>
      <c r="G320" s="3">
        <f t="shared" si="13"/>
        <v>12.870000000000001</v>
      </c>
      <c r="H320" s="19" t="s">
        <v>106</v>
      </c>
      <c r="I320" s="19"/>
      <c r="J320" s="19"/>
      <c r="K320" s="65"/>
      <c r="L320" s="3">
        <f>$G$40+$G$100+$G$159+$G$217+$G$275+SUM($G$280:G320)</f>
        <v>3476.3519999999999</v>
      </c>
    </row>
    <row r="321" spans="1:12" ht="15" customHeight="1" x14ac:dyDescent="0.25">
      <c r="A321" s="18">
        <v>43387</v>
      </c>
      <c r="B321" s="3">
        <v>4.0999999999999996</v>
      </c>
      <c r="C321" s="3">
        <v>4.09</v>
      </c>
      <c r="D321" s="44">
        <v>4.9000000000000004</v>
      </c>
      <c r="F321" s="3"/>
      <c r="G321" s="3">
        <f t="shared" si="13"/>
        <v>13.09</v>
      </c>
      <c r="K321" s="65"/>
      <c r="L321" s="3">
        <f>$G$40+$G$100+$G$159+$G$217+$G$275+SUM($G$280:G321)</f>
        <v>3489.442</v>
      </c>
    </row>
    <row r="322" spans="1:12" ht="15" customHeight="1" x14ac:dyDescent="0.25">
      <c r="A322" s="18">
        <v>43394</v>
      </c>
      <c r="B322" s="13">
        <v>4.63</v>
      </c>
      <c r="C322" s="3">
        <v>3.64</v>
      </c>
      <c r="D322" s="44">
        <v>4.6100000000000003</v>
      </c>
      <c r="F322" s="3"/>
      <c r="G322" s="3">
        <f t="shared" si="13"/>
        <v>12.879999999999999</v>
      </c>
      <c r="K322" s="65"/>
      <c r="L322" s="3">
        <f>$G$40+$G$100+$G$159+$G$217+$G$275+SUM($G$280:G322)</f>
        <v>3502.3219999999997</v>
      </c>
    </row>
    <row r="323" spans="1:12" ht="15" customHeight="1" x14ac:dyDescent="0.25">
      <c r="A323" s="18">
        <v>43401</v>
      </c>
      <c r="B323" s="3">
        <v>4.41</v>
      </c>
      <c r="C323" s="3">
        <v>3.78</v>
      </c>
      <c r="D323" s="44">
        <v>4.68</v>
      </c>
      <c r="F323" s="3"/>
      <c r="G323" s="3">
        <f t="shared" si="13"/>
        <v>12.87</v>
      </c>
      <c r="J323" s="3"/>
      <c r="K323" s="65"/>
      <c r="L323" s="3">
        <f>$G$40+$G$100+$G$159+$G$217+$G$275+SUM($G$280:G323)</f>
        <v>3515.192</v>
      </c>
    </row>
    <row r="324" spans="1:12" ht="15" customHeight="1" x14ac:dyDescent="0.25">
      <c r="A324" s="18">
        <v>43408</v>
      </c>
      <c r="B324" s="3">
        <v>4.4400000000000004</v>
      </c>
      <c r="C324" s="3">
        <v>3.49</v>
      </c>
      <c r="D324" s="44">
        <v>4.55</v>
      </c>
      <c r="F324" s="3"/>
      <c r="G324" s="3">
        <f t="shared" si="13"/>
        <v>12.48</v>
      </c>
      <c r="H324" s="19" t="s">
        <v>98</v>
      </c>
      <c r="I324" s="19"/>
      <c r="J324" s="3"/>
      <c r="K324" s="65"/>
      <c r="L324" s="3">
        <f>$G$40+$G$100+$G$159+$G$217+$G$275+SUM($G$280:G324)</f>
        <v>3527.6719999999996</v>
      </c>
    </row>
    <row r="325" spans="1:12" ht="15" customHeight="1" x14ac:dyDescent="0.25">
      <c r="A325" s="18">
        <v>43415</v>
      </c>
      <c r="B325" s="3">
        <v>4.2</v>
      </c>
      <c r="C325" s="3">
        <v>3.87</v>
      </c>
      <c r="D325" s="44">
        <v>4.09</v>
      </c>
      <c r="F325" s="3"/>
      <c r="G325" s="3">
        <f t="shared" si="13"/>
        <v>12.16</v>
      </c>
      <c r="H325" s="19" t="s">
        <v>15</v>
      </c>
      <c r="J325" s="3"/>
      <c r="K325" s="65"/>
      <c r="L325" s="3">
        <f>$G$40+$G$100+$G$159+$G$217+$G$275+SUM($G$280:G325)</f>
        <v>3539.8319999999999</v>
      </c>
    </row>
    <row r="326" spans="1:12" ht="15" customHeight="1" x14ac:dyDescent="0.25">
      <c r="A326" s="18">
        <v>43422</v>
      </c>
      <c r="B326" s="3">
        <v>4.3</v>
      </c>
      <c r="C326" s="3">
        <v>0</v>
      </c>
      <c r="D326" s="44">
        <v>0</v>
      </c>
      <c r="F326" s="3"/>
      <c r="G326" s="3">
        <f t="shared" si="13"/>
        <v>4.3</v>
      </c>
      <c r="H326" s="19" t="s">
        <v>99</v>
      </c>
      <c r="J326" s="3"/>
      <c r="K326" s="65"/>
      <c r="L326" s="3">
        <f>$G$40+$G$100+$G$159+$G$217+$G$275+SUM($G$280:G326)</f>
        <v>3544.1319999999996</v>
      </c>
    </row>
    <row r="327" spans="1:12" ht="15" customHeight="1" x14ac:dyDescent="0.25">
      <c r="A327" s="18">
        <v>43429</v>
      </c>
      <c r="B327" s="3">
        <v>0</v>
      </c>
      <c r="C327" s="3">
        <v>0</v>
      </c>
      <c r="D327" s="44">
        <v>0</v>
      </c>
      <c r="F327" s="3"/>
      <c r="G327" s="3">
        <f t="shared" si="13"/>
        <v>0</v>
      </c>
      <c r="H327" s="19" t="s">
        <v>38</v>
      </c>
      <c r="J327" s="3"/>
      <c r="K327" s="65"/>
      <c r="L327" s="3">
        <f>$G$40+$G$100+$G$159+$G$217+$G$275+SUM($G$280:G327)</f>
        <v>3544.1319999999996</v>
      </c>
    </row>
    <row r="328" spans="1:12" ht="15" customHeight="1" thickBot="1" x14ac:dyDescent="0.3">
      <c r="A328" s="18">
        <v>43436</v>
      </c>
      <c r="B328" s="3">
        <v>4.3600000000000003</v>
      </c>
      <c r="C328" s="3">
        <v>3.45</v>
      </c>
      <c r="D328" s="44">
        <v>4.8899999999999997</v>
      </c>
      <c r="E328" s="13">
        <v>3.48</v>
      </c>
      <c r="F328" s="13">
        <v>1.83</v>
      </c>
      <c r="G328" s="3">
        <f t="shared" si="13"/>
        <v>18.009999999999998</v>
      </c>
      <c r="H328" s="19" t="s">
        <v>100</v>
      </c>
      <c r="I328" s="19"/>
      <c r="J328" s="19"/>
      <c r="K328" s="55"/>
      <c r="L328" s="3">
        <f>$G$40+$G$100+$G$159+$G$217+$G$275+SUM($G$280:G328)</f>
        <v>3562.1419999999998</v>
      </c>
    </row>
    <row r="329" spans="1:12" ht="15" customHeight="1" x14ac:dyDescent="0.25">
      <c r="A329" s="18">
        <v>43443</v>
      </c>
      <c r="B329" s="13">
        <v>4.3899999999999997</v>
      </c>
      <c r="C329" s="13">
        <v>3.74</v>
      </c>
      <c r="D329" s="13">
        <v>4.93</v>
      </c>
      <c r="F329" s="3"/>
      <c r="G329" s="3">
        <f t="shared" si="13"/>
        <v>13.059999999999999</v>
      </c>
      <c r="H329" s="19" t="s">
        <v>179</v>
      </c>
      <c r="I329" s="19"/>
      <c r="J329" s="19"/>
      <c r="K329" s="8"/>
      <c r="L329" s="3">
        <f>$G$40+$G$100+$G$159+$G$217+$G$275+SUM($G$280:G329)</f>
        <v>3575.2019999999998</v>
      </c>
    </row>
    <row r="330" spans="1:12" ht="15" customHeight="1" x14ac:dyDescent="0.25">
      <c r="A330" s="18">
        <v>43450</v>
      </c>
      <c r="B330" s="13">
        <v>4.54</v>
      </c>
      <c r="C330" s="13">
        <v>3.69</v>
      </c>
      <c r="D330" s="13">
        <v>5.27</v>
      </c>
      <c r="E330" s="13">
        <v>2.21</v>
      </c>
      <c r="F330" s="3"/>
      <c r="G330" s="3">
        <f t="shared" si="13"/>
        <v>15.71</v>
      </c>
      <c r="H330" s="19" t="s">
        <v>101</v>
      </c>
      <c r="I330" s="19"/>
      <c r="J330" s="19"/>
      <c r="K330" s="8"/>
      <c r="L330" s="3">
        <f>$G$40+$G$100+$G$159+$G$217+$G$275+SUM($G$280:G330)</f>
        <v>3590.9119999999998</v>
      </c>
    </row>
    <row r="331" spans="1:12" ht="15" customHeight="1" x14ac:dyDescent="0.25">
      <c r="A331" s="18">
        <v>43457</v>
      </c>
      <c r="B331" s="13">
        <v>0</v>
      </c>
      <c r="C331" s="13">
        <v>0</v>
      </c>
      <c r="D331" s="13">
        <v>0</v>
      </c>
      <c r="F331" s="3"/>
      <c r="G331" s="3">
        <f t="shared" si="13"/>
        <v>0</v>
      </c>
      <c r="H331" s="19" t="s">
        <v>102</v>
      </c>
      <c r="J331" s="3"/>
      <c r="K331" s="8"/>
      <c r="L331" s="3">
        <f>$G$40+$G$100+$G$159+$G$217+$G$275+SUM($G$280:G331)</f>
        <v>3590.9119999999998</v>
      </c>
    </row>
    <row r="332" spans="1:12" ht="15" customHeight="1" x14ac:dyDescent="0.25">
      <c r="A332" s="18">
        <v>43464</v>
      </c>
      <c r="B332" s="13">
        <v>4.8499999999999996</v>
      </c>
      <c r="C332" s="13">
        <v>3.85</v>
      </c>
      <c r="D332" s="3">
        <v>4.93</v>
      </c>
      <c r="E332" s="13">
        <v>2.17</v>
      </c>
      <c r="F332" s="13">
        <v>1.69</v>
      </c>
      <c r="G332" s="3">
        <f t="shared" si="13"/>
        <v>17.489999999999998</v>
      </c>
      <c r="H332" s="19" t="s">
        <v>105</v>
      </c>
      <c r="I332" s="19"/>
      <c r="J332" s="19"/>
      <c r="K332" s="8"/>
      <c r="L332" s="3">
        <f>$G$40+$G$100+$G$159+$G$217+$G$275+SUM($G$280:G332)</f>
        <v>3608.4019999999996</v>
      </c>
    </row>
    <row r="333" spans="1:12" ht="15" customHeight="1" x14ac:dyDescent="0.25">
      <c r="A333" s="18"/>
      <c r="B333" s="4" t="s">
        <v>0</v>
      </c>
      <c r="C333" s="4" t="s">
        <v>0</v>
      </c>
      <c r="D333" s="4" t="s">
        <v>0</v>
      </c>
      <c r="E333" s="4" t="s">
        <v>0</v>
      </c>
      <c r="F333" s="4" t="s">
        <v>0</v>
      </c>
      <c r="G333" s="4" t="s">
        <v>7</v>
      </c>
      <c r="K333" s="8"/>
    </row>
    <row r="334" spans="1:12" ht="18.75" x14ac:dyDescent="0.25">
      <c r="A334" s="5">
        <f>COUNTIF(B280:F333,"&gt;0")</f>
        <v>162</v>
      </c>
      <c r="B334" s="3">
        <f>SUM(B280:B333)</f>
        <v>226.45999999999992</v>
      </c>
      <c r="C334" s="3">
        <f>SUM(C280:C333)</f>
        <v>187.75999999999996</v>
      </c>
      <c r="D334" s="3">
        <f>SUM(D280:D333)</f>
        <v>241.66000000000011</v>
      </c>
      <c r="E334" s="3">
        <f>SUM(E280:E333)</f>
        <v>29.57</v>
      </c>
      <c r="F334" s="3">
        <f>SUM(F280:F333)</f>
        <v>3.52</v>
      </c>
      <c r="G334" s="6">
        <f>SUM(B334:F334)</f>
        <v>688.97</v>
      </c>
      <c r="H334" s="62" t="s">
        <v>73</v>
      </c>
      <c r="I334" s="63"/>
      <c r="K334" s="8"/>
    </row>
    <row r="335" spans="1:12" x14ac:dyDescent="0.25">
      <c r="K335" s="8"/>
    </row>
    <row r="336" spans="1:12" ht="18.75" x14ac:dyDescent="0.25">
      <c r="B336" s="23">
        <f>AVERAGE(B280:B333)</f>
        <v>4.2728301886792437</v>
      </c>
      <c r="C336" s="23">
        <f>AVERAGE(C280:C333)</f>
        <v>3.5426415094339614</v>
      </c>
      <c r="D336" s="23">
        <f>AVERAGE(D280:D333)</f>
        <v>4.5596226415094359</v>
      </c>
      <c r="E336" s="3"/>
      <c r="F336" s="3"/>
      <c r="G336" s="23">
        <f>AVERAGE(G280:G333)</f>
        <v>12.999433962264149</v>
      </c>
      <c r="H336" s="58" t="s">
        <v>74</v>
      </c>
      <c r="I336" s="59"/>
      <c r="K336" s="8"/>
    </row>
    <row r="337" spans="1:12" x14ac:dyDescent="0.25">
      <c r="K337" s="8"/>
    </row>
    <row r="338" spans="1:12" x14ac:dyDescent="0.25">
      <c r="K338" s="8"/>
    </row>
    <row r="339" spans="1:12" ht="15" customHeight="1" x14ac:dyDescent="0.25">
      <c r="A339" s="18">
        <v>43471</v>
      </c>
      <c r="B339" s="3">
        <v>4.1900000000000004</v>
      </c>
      <c r="C339" s="3">
        <v>3.86</v>
      </c>
      <c r="D339" s="3">
        <v>5.07</v>
      </c>
      <c r="E339" s="3"/>
      <c r="F339" s="3"/>
      <c r="G339" s="3">
        <f t="shared" ref="G339:G373" si="14">SUM(B339:F339)</f>
        <v>13.120000000000001</v>
      </c>
      <c r="K339" s="8"/>
      <c r="L339" s="3">
        <f>$G$40+$G$100+$G$159+$G$217+$G$275+$G$334+SUM($G$339:G339)</f>
        <v>3621.5219999999999</v>
      </c>
    </row>
    <row r="340" spans="1:12" ht="15" customHeight="1" x14ac:dyDescent="0.25">
      <c r="A340" s="18">
        <v>43478</v>
      </c>
      <c r="B340" s="3">
        <v>4.37</v>
      </c>
      <c r="C340" s="3">
        <v>3.82</v>
      </c>
      <c r="D340" s="3">
        <v>4.51</v>
      </c>
      <c r="E340" s="13">
        <v>3.66</v>
      </c>
      <c r="F340" s="3"/>
      <c r="G340" s="3">
        <f t="shared" si="14"/>
        <v>16.36</v>
      </c>
      <c r="H340" s="19" t="s">
        <v>40</v>
      </c>
      <c r="I340" s="19"/>
      <c r="J340" s="19"/>
      <c r="K340" s="8"/>
      <c r="L340" s="3">
        <f>$G$40+$G$100+$G$159+$G$217+$G$275+$G$334+SUM($G$339:G340)</f>
        <v>3637.8820000000001</v>
      </c>
    </row>
    <row r="341" spans="1:12" ht="15" customHeight="1" x14ac:dyDescent="0.25">
      <c r="A341" s="18">
        <v>43485</v>
      </c>
      <c r="B341" s="13">
        <v>4.32</v>
      </c>
      <c r="C341" s="13">
        <v>3.44</v>
      </c>
      <c r="D341" s="3">
        <v>4.92</v>
      </c>
      <c r="E341" s="3"/>
      <c r="F341" s="3"/>
      <c r="G341" s="3">
        <f t="shared" si="14"/>
        <v>12.68</v>
      </c>
      <c r="H341" s="19" t="s">
        <v>107</v>
      </c>
      <c r="K341" s="8"/>
      <c r="L341" s="3">
        <f>$G$40+$G$100+$G$159+$G$217+$G$275+$G$334+SUM($G$339:G341)</f>
        <v>3650.5619999999999</v>
      </c>
    </row>
    <row r="342" spans="1:12" ht="15" customHeight="1" x14ac:dyDescent="0.25">
      <c r="A342" s="18">
        <v>43492</v>
      </c>
      <c r="B342" s="3">
        <v>4.51</v>
      </c>
      <c r="C342" s="3">
        <v>3.8</v>
      </c>
      <c r="D342" s="3">
        <v>4.75</v>
      </c>
      <c r="E342" s="3"/>
      <c r="F342" s="3"/>
      <c r="G342" s="3">
        <f t="shared" si="14"/>
        <v>13.059999999999999</v>
      </c>
      <c r="K342" s="8"/>
      <c r="L342" s="3">
        <f>$G$40+$G$100+$G$159+$G$217+$G$275+$G$334+SUM($G$339:G342)</f>
        <v>3663.6219999999998</v>
      </c>
    </row>
    <row r="343" spans="1:12" ht="15" customHeight="1" x14ac:dyDescent="0.25">
      <c r="A343" s="18">
        <v>43499</v>
      </c>
      <c r="B343" s="3">
        <v>4.26</v>
      </c>
      <c r="C343" s="3">
        <v>3.73</v>
      </c>
      <c r="D343" s="13">
        <v>5.37</v>
      </c>
      <c r="E343" s="3"/>
      <c r="F343" s="3"/>
      <c r="G343" s="3">
        <f t="shared" si="14"/>
        <v>13.36</v>
      </c>
      <c r="H343" s="19" t="s">
        <v>110</v>
      </c>
      <c r="I343" s="19"/>
      <c r="J343" s="19"/>
      <c r="K343" s="8"/>
      <c r="L343" s="3">
        <f>$G$40+$G$100+$G$159+$G$217+$G$275+$G$334+SUM($G$339:G343)</f>
        <v>3676.982</v>
      </c>
    </row>
    <row r="344" spans="1:12" ht="15" customHeight="1" x14ac:dyDescent="0.25">
      <c r="A344" s="18">
        <v>43506</v>
      </c>
      <c r="B344" s="13">
        <v>4.9400000000000004</v>
      </c>
      <c r="C344" s="3">
        <v>3.83</v>
      </c>
      <c r="D344" s="3">
        <v>5.01</v>
      </c>
      <c r="E344" s="3"/>
      <c r="F344" s="3"/>
      <c r="G344" s="3">
        <f t="shared" si="14"/>
        <v>13.78</v>
      </c>
      <c r="H344" s="19" t="s">
        <v>23</v>
      </c>
      <c r="I344" s="19"/>
      <c r="K344" s="8"/>
      <c r="L344" s="3">
        <f>$G$40+$G$100+$G$159+$G$217+$G$275+$G$334+SUM($G$339:G344)</f>
        <v>3690.7620000000002</v>
      </c>
    </row>
    <row r="345" spans="1:12" ht="15" customHeight="1" x14ac:dyDescent="0.25">
      <c r="A345" s="18">
        <v>43513</v>
      </c>
      <c r="B345" s="13">
        <v>4.55</v>
      </c>
      <c r="C345" s="13">
        <v>3.14</v>
      </c>
      <c r="D345" s="13">
        <v>5.14</v>
      </c>
      <c r="E345" s="13">
        <v>0.92</v>
      </c>
      <c r="F345" s="3"/>
      <c r="G345" s="3">
        <f t="shared" si="14"/>
        <v>13.749999999999998</v>
      </c>
      <c r="H345" s="19" t="s">
        <v>111</v>
      </c>
      <c r="I345" s="19"/>
      <c r="J345" s="19"/>
      <c r="K345" s="8"/>
      <c r="L345" s="3">
        <f>$G$40+$G$100+$G$159+$G$217+$G$275+$G$334+SUM($G$339:G345)</f>
        <v>3704.5120000000002</v>
      </c>
    </row>
    <row r="346" spans="1:12" ht="15" customHeight="1" x14ac:dyDescent="0.25">
      <c r="A346" s="18">
        <v>43520</v>
      </c>
      <c r="B346" s="13">
        <v>4.5</v>
      </c>
      <c r="C346" s="13">
        <v>4.21</v>
      </c>
      <c r="D346" s="3">
        <v>4.92</v>
      </c>
      <c r="E346" s="3"/>
      <c r="F346" s="3"/>
      <c r="G346" s="3">
        <f t="shared" si="14"/>
        <v>13.63</v>
      </c>
      <c r="H346" s="19" t="s">
        <v>113</v>
      </c>
      <c r="I346" s="19"/>
      <c r="K346" s="41" t="s">
        <v>112</v>
      </c>
      <c r="L346" s="3">
        <f>$G$40+$G$100+$G$159+$G$217+$G$275+$G$334+SUM($G$339:G346)</f>
        <v>3718.1419999999998</v>
      </c>
    </row>
    <row r="347" spans="1:12" ht="15" customHeight="1" x14ac:dyDescent="0.25">
      <c r="A347" s="18">
        <v>43527</v>
      </c>
      <c r="B347" s="13">
        <v>4.57</v>
      </c>
      <c r="C347" s="3">
        <v>3.8</v>
      </c>
      <c r="D347" s="3">
        <v>4.72</v>
      </c>
      <c r="E347" s="13">
        <v>1.59</v>
      </c>
      <c r="F347" s="3"/>
      <c r="G347" s="3">
        <f t="shared" si="14"/>
        <v>14.68</v>
      </c>
      <c r="H347" s="19" t="s">
        <v>114</v>
      </c>
      <c r="I347" s="19"/>
      <c r="J347" s="19"/>
      <c r="K347" s="41"/>
      <c r="L347" s="3">
        <f>$G$40+$G$100+$G$159+$G$217+$G$275+$G$334+SUM($G$339:G347)</f>
        <v>3732.8220000000001</v>
      </c>
    </row>
    <row r="348" spans="1:12" ht="15" customHeight="1" x14ac:dyDescent="0.25">
      <c r="A348" s="18">
        <v>43534</v>
      </c>
      <c r="B348" s="3">
        <v>4.4000000000000004</v>
      </c>
      <c r="C348" s="3">
        <v>3.54</v>
      </c>
      <c r="D348" s="3">
        <v>4.54</v>
      </c>
      <c r="E348" s="13">
        <v>3.44</v>
      </c>
      <c r="F348" s="3"/>
      <c r="G348" s="3">
        <f t="shared" si="14"/>
        <v>15.92</v>
      </c>
      <c r="H348" s="19" t="s">
        <v>40</v>
      </c>
      <c r="I348" s="19"/>
      <c r="J348" s="19"/>
      <c r="K348" s="41"/>
      <c r="L348" s="3">
        <f>$G$40+$G$100+$G$159+$G$217+$G$275+$G$334+SUM($G$339:G348)</f>
        <v>3748.7420000000002</v>
      </c>
    </row>
    <row r="349" spans="1:12" ht="15" customHeight="1" x14ac:dyDescent="0.25">
      <c r="A349" s="18">
        <v>43541</v>
      </c>
      <c r="B349" s="13">
        <v>3.83</v>
      </c>
      <c r="C349" s="13">
        <v>3.95</v>
      </c>
      <c r="D349" s="3">
        <v>5</v>
      </c>
      <c r="E349" s="3"/>
      <c r="F349" s="3"/>
      <c r="G349" s="3">
        <f t="shared" si="14"/>
        <v>12.780000000000001</v>
      </c>
      <c r="H349" s="19" t="s">
        <v>120</v>
      </c>
      <c r="K349" s="41"/>
      <c r="L349" s="3">
        <f>$G$40+$G$100+$G$159+$G$217+$G$275+$G$334+SUM($G$339:G349)</f>
        <v>3761.5219999999999</v>
      </c>
    </row>
    <row r="350" spans="1:12" ht="15" customHeight="1" x14ac:dyDescent="0.25">
      <c r="A350" s="18">
        <v>43548</v>
      </c>
      <c r="B350" s="13">
        <v>4.62</v>
      </c>
      <c r="C350" s="3">
        <v>3.67</v>
      </c>
      <c r="D350" s="3">
        <v>4.8</v>
      </c>
      <c r="E350" s="13">
        <v>1.22</v>
      </c>
      <c r="F350" s="3"/>
      <c r="G350" s="3">
        <f t="shared" si="14"/>
        <v>14.31</v>
      </c>
      <c r="H350" s="19" t="s">
        <v>115</v>
      </c>
      <c r="I350" s="19"/>
      <c r="J350" s="19"/>
      <c r="K350" s="41"/>
      <c r="L350" s="3">
        <f>$G$40+$G$100+$G$159+$G$217+$G$275+$G$334+SUM($G$339:G350)</f>
        <v>3775.8319999999999</v>
      </c>
    </row>
    <row r="351" spans="1:12" ht="15" customHeight="1" x14ac:dyDescent="0.25">
      <c r="A351" s="18">
        <v>43555</v>
      </c>
      <c r="B351" s="3">
        <v>4.28</v>
      </c>
      <c r="C351" s="3">
        <v>3.92</v>
      </c>
      <c r="D351" s="3">
        <v>5.1100000000000003</v>
      </c>
      <c r="E351" s="3"/>
      <c r="F351" s="3"/>
      <c r="G351" s="3">
        <f t="shared" si="14"/>
        <v>13.309999999999999</v>
      </c>
      <c r="K351" s="41"/>
      <c r="L351" s="3">
        <f>$G$40+$G$100+$G$159+$G$217+$G$275+$G$334+SUM($G$339:G351)</f>
        <v>3789.1419999999998</v>
      </c>
    </row>
    <row r="352" spans="1:12" ht="15" customHeight="1" x14ac:dyDescent="0.25">
      <c r="A352" s="18">
        <v>43562</v>
      </c>
      <c r="B352" s="13">
        <v>4.3499999999999996</v>
      </c>
      <c r="C352" s="3">
        <v>3.58</v>
      </c>
      <c r="D352" s="3">
        <v>5.05</v>
      </c>
      <c r="E352" s="3"/>
      <c r="F352" s="3"/>
      <c r="G352" s="3">
        <f t="shared" si="14"/>
        <v>12.98</v>
      </c>
      <c r="H352" s="19" t="s">
        <v>116</v>
      </c>
      <c r="I352" s="19"/>
      <c r="J352" s="19"/>
      <c r="K352" s="41"/>
      <c r="L352" s="3">
        <f>$G$40+$G$100+$G$159+$G$217+$G$275+$G$334+SUM($G$339:G352)</f>
        <v>3802.1219999999998</v>
      </c>
    </row>
    <row r="353" spans="1:12" ht="15" customHeight="1" x14ac:dyDescent="0.25">
      <c r="A353" s="18">
        <v>43570</v>
      </c>
      <c r="B353" s="13">
        <v>4.5599999999999996</v>
      </c>
      <c r="C353" s="3">
        <v>3.59</v>
      </c>
      <c r="D353" s="3">
        <v>4.7699999999999996</v>
      </c>
      <c r="E353" s="3"/>
      <c r="F353" s="3"/>
      <c r="G353" s="3">
        <f t="shared" si="14"/>
        <v>12.919999999999998</v>
      </c>
      <c r="H353" s="19" t="s">
        <v>23</v>
      </c>
      <c r="I353" s="19"/>
      <c r="K353" s="41"/>
      <c r="L353" s="3">
        <f>$G$40+$G$100+$G$159+$G$217+$G$275+$G$334+SUM($G$339:G353)</f>
        <v>3815.0419999999999</v>
      </c>
    </row>
    <row r="354" spans="1:12" ht="15" customHeight="1" x14ac:dyDescent="0.25">
      <c r="A354" s="18">
        <v>43577</v>
      </c>
      <c r="B354" s="3">
        <v>4.21</v>
      </c>
      <c r="C354" s="3">
        <v>4.21</v>
      </c>
      <c r="D354" s="3">
        <v>4.7699999999999996</v>
      </c>
      <c r="E354" s="3"/>
      <c r="F354" s="3"/>
      <c r="G354" s="3">
        <f t="shared" si="14"/>
        <v>13.19</v>
      </c>
      <c r="K354" s="41"/>
      <c r="L354" s="3">
        <f>$G$40+$G$100+$G$159+$G$217+$G$275+$G$334+SUM($G$339:G354)</f>
        <v>3828.232</v>
      </c>
    </row>
    <row r="355" spans="1:12" ht="15" customHeight="1" x14ac:dyDescent="0.25">
      <c r="A355" s="18">
        <v>43584</v>
      </c>
      <c r="B355" s="3">
        <v>4.54</v>
      </c>
      <c r="C355" s="3">
        <v>3.79</v>
      </c>
      <c r="D355" s="3">
        <v>4.92</v>
      </c>
      <c r="E355" s="3"/>
      <c r="F355" s="3"/>
      <c r="G355" s="3">
        <f t="shared" si="14"/>
        <v>13.25</v>
      </c>
      <c r="K355" s="41"/>
      <c r="L355" s="3">
        <f>$G$40+$G$100+$G$159+$G$217+$G$275+$G$334+SUM($G$339:G355)</f>
        <v>3841.482</v>
      </c>
    </row>
    <row r="356" spans="1:12" ht="15" customHeight="1" x14ac:dyDescent="0.25">
      <c r="A356" s="18">
        <v>43590</v>
      </c>
      <c r="B356" s="3">
        <v>4.42</v>
      </c>
      <c r="C356" s="3">
        <v>3.77</v>
      </c>
      <c r="D356" s="3">
        <v>4.79</v>
      </c>
      <c r="E356" s="3"/>
      <c r="F356" s="3"/>
      <c r="G356" s="3">
        <f t="shared" si="14"/>
        <v>12.98</v>
      </c>
      <c r="K356" s="41"/>
      <c r="L356" s="3">
        <f>$G$40+$G$100+$G$159+$G$217+$G$275+$G$334+SUM($G$339:G356)</f>
        <v>3854.462</v>
      </c>
    </row>
    <row r="357" spans="1:12" ht="15" customHeight="1" x14ac:dyDescent="0.25">
      <c r="A357" s="18">
        <v>43597</v>
      </c>
      <c r="B357" s="13">
        <v>4.57</v>
      </c>
      <c r="C357" s="3">
        <v>3.66</v>
      </c>
      <c r="D357" s="3">
        <v>4.8099999999999996</v>
      </c>
      <c r="E357" s="3"/>
      <c r="F357" s="3"/>
      <c r="G357" s="3">
        <f t="shared" si="14"/>
        <v>13.04</v>
      </c>
      <c r="H357" s="19" t="s">
        <v>23</v>
      </c>
      <c r="I357" s="19"/>
      <c r="K357" s="41"/>
      <c r="L357" s="3">
        <f>$G$40+$G$100+$G$159+$G$217+$G$275+$G$334+SUM($G$339:G357)</f>
        <v>3867.502</v>
      </c>
    </row>
    <row r="358" spans="1:12" ht="15" customHeight="1" x14ac:dyDescent="0.25">
      <c r="A358" s="18">
        <v>43604</v>
      </c>
      <c r="B358" s="13">
        <v>4.6100000000000003</v>
      </c>
      <c r="C358" s="3">
        <v>3.68</v>
      </c>
      <c r="D358" s="3">
        <v>4.88</v>
      </c>
      <c r="E358" s="3"/>
      <c r="F358" s="3"/>
      <c r="G358" s="3">
        <f t="shared" si="14"/>
        <v>13.170000000000002</v>
      </c>
      <c r="H358" s="19" t="s">
        <v>117</v>
      </c>
      <c r="I358" s="19"/>
      <c r="J358" s="19"/>
      <c r="K358" s="41"/>
      <c r="L358" s="3">
        <f>$G$40+$G$100+$G$159+$G$217+$G$275+$G$334+SUM($G$339:G358)</f>
        <v>3880.672</v>
      </c>
    </row>
    <row r="359" spans="1:12" ht="15" customHeight="1" x14ac:dyDescent="0.25">
      <c r="A359" s="18">
        <v>43611</v>
      </c>
      <c r="B359" s="3">
        <v>4.34</v>
      </c>
      <c r="C359" s="3">
        <v>3.85</v>
      </c>
      <c r="D359" s="3">
        <v>4.9000000000000004</v>
      </c>
      <c r="E359" s="3"/>
      <c r="F359" s="3"/>
      <c r="G359" s="3">
        <f t="shared" si="14"/>
        <v>13.09</v>
      </c>
      <c r="K359" s="41"/>
      <c r="L359" s="3">
        <f>$G$40+$G$100+$G$159+$G$217+$G$275+$G$334+SUM($G$339:G359)</f>
        <v>3893.7620000000002</v>
      </c>
    </row>
    <row r="360" spans="1:12" ht="15" customHeight="1" x14ac:dyDescent="0.25">
      <c r="A360" s="18">
        <v>43618</v>
      </c>
      <c r="B360" s="13">
        <v>4.6399999999999997</v>
      </c>
      <c r="C360" s="3">
        <v>3.72</v>
      </c>
      <c r="D360" s="3">
        <v>5.05</v>
      </c>
      <c r="E360" s="3"/>
      <c r="F360" s="3"/>
      <c r="G360" s="3">
        <f t="shared" si="14"/>
        <v>13.41</v>
      </c>
      <c r="H360" s="19" t="s">
        <v>23</v>
      </c>
      <c r="I360" s="19"/>
      <c r="K360" s="41"/>
      <c r="L360" s="3">
        <f>$G$40+$G$100+$G$159+$G$217+$G$275+$G$334+SUM($G$339:G360)</f>
        <v>3907.172</v>
      </c>
    </row>
    <row r="361" spans="1:12" ht="15" customHeight="1" x14ac:dyDescent="0.25">
      <c r="A361" s="18">
        <v>43625</v>
      </c>
      <c r="B361" s="13">
        <v>5.09</v>
      </c>
      <c r="C361" s="3">
        <v>3.79</v>
      </c>
      <c r="D361" s="13">
        <v>5.08</v>
      </c>
      <c r="E361" s="3"/>
      <c r="F361" s="3"/>
      <c r="G361" s="3">
        <f t="shared" si="14"/>
        <v>13.959999999999999</v>
      </c>
      <c r="H361" s="19" t="s">
        <v>118</v>
      </c>
      <c r="I361" s="19"/>
      <c r="K361" s="41"/>
      <c r="L361" s="3">
        <f>$G$40+$G$100+$G$159+$G$217+$G$275+$G$334+SUM($G$339:G361)</f>
        <v>3921.1320000000001</v>
      </c>
    </row>
    <row r="362" spans="1:12" ht="15" customHeight="1" x14ac:dyDescent="0.25">
      <c r="A362" s="18">
        <v>43632</v>
      </c>
      <c r="B362" s="3">
        <v>4.57</v>
      </c>
      <c r="C362" s="3">
        <v>3.4</v>
      </c>
      <c r="D362" s="3">
        <v>5</v>
      </c>
      <c r="E362" s="13">
        <v>2.33</v>
      </c>
      <c r="F362" s="3"/>
      <c r="G362" s="3">
        <f t="shared" si="14"/>
        <v>15.3</v>
      </c>
      <c r="H362" s="19" t="s">
        <v>119</v>
      </c>
      <c r="I362" s="19"/>
      <c r="J362" s="19"/>
      <c r="K362" s="41"/>
      <c r="L362" s="3">
        <f>$G$40+$G$100+$G$159+$G$217+$G$275+$G$334+SUM($G$339:G362)</f>
        <v>3936.4319999999998</v>
      </c>
    </row>
    <row r="363" spans="1:12" ht="15" customHeight="1" x14ac:dyDescent="0.25">
      <c r="A363" s="18">
        <v>43639</v>
      </c>
      <c r="B363" s="13">
        <v>4.8</v>
      </c>
      <c r="C363" s="3">
        <v>3.83</v>
      </c>
      <c r="D363" s="3">
        <v>4.93</v>
      </c>
      <c r="E363" s="3"/>
      <c r="F363" s="3"/>
      <c r="G363" s="3">
        <f t="shared" si="14"/>
        <v>13.559999999999999</v>
      </c>
      <c r="H363" s="19" t="s">
        <v>23</v>
      </c>
      <c r="I363" s="19"/>
      <c r="K363" s="41"/>
      <c r="L363" s="3">
        <f>$G$40+$G$100+$G$159+$G$217+$G$275+$G$334+SUM($G$339:G363)</f>
        <v>3949.9920000000002</v>
      </c>
    </row>
    <row r="364" spans="1:12" ht="15" customHeight="1" x14ac:dyDescent="0.25">
      <c r="A364" s="18">
        <v>43646</v>
      </c>
      <c r="B364" s="13">
        <v>4.76</v>
      </c>
      <c r="C364" s="3">
        <v>4</v>
      </c>
      <c r="D364" s="3">
        <v>5.62</v>
      </c>
      <c r="E364" s="3"/>
      <c r="F364" s="3"/>
      <c r="G364" s="3">
        <f t="shared" si="14"/>
        <v>14.379999999999999</v>
      </c>
      <c r="H364" s="19" t="s">
        <v>120</v>
      </c>
      <c r="K364" s="41"/>
      <c r="L364" s="3">
        <f>$G$40+$G$100+$G$159+$G$217+$G$275+$G$334+SUM($G$339:G364)</f>
        <v>3964.3719999999998</v>
      </c>
    </row>
    <row r="365" spans="1:12" ht="15" customHeight="1" x14ac:dyDescent="0.25">
      <c r="A365" s="18">
        <v>43653</v>
      </c>
      <c r="B365" s="3">
        <v>4.78</v>
      </c>
      <c r="C365" s="3">
        <v>3.96</v>
      </c>
      <c r="D365" s="3">
        <v>5.55</v>
      </c>
      <c r="E365" s="3"/>
      <c r="F365" s="3"/>
      <c r="G365" s="3">
        <f t="shared" si="14"/>
        <v>14.29</v>
      </c>
      <c r="K365" s="41"/>
      <c r="L365" s="3">
        <f>$G$40+$G$100+$G$159+$G$217+$G$275+$G$334+SUM($G$339:G365)</f>
        <v>3978.6620000000003</v>
      </c>
    </row>
    <row r="366" spans="1:12" ht="15" customHeight="1" x14ac:dyDescent="0.25">
      <c r="A366" s="18">
        <v>43660</v>
      </c>
      <c r="B366" s="3">
        <v>4.6100000000000003</v>
      </c>
      <c r="C366" s="3">
        <v>3.9</v>
      </c>
      <c r="D366" s="3">
        <v>5.22</v>
      </c>
      <c r="E366" s="3"/>
      <c r="F366" s="3"/>
      <c r="G366" s="3">
        <f t="shared" si="14"/>
        <v>13.73</v>
      </c>
      <c r="K366" s="41"/>
      <c r="L366" s="3">
        <f>$G$40+$G$100+$G$159+$G$217+$G$275+$G$334+SUM($G$339:G366)</f>
        <v>3992.3919999999998</v>
      </c>
    </row>
    <row r="367" spans="1:12" ht="15" customHeight="1" x14ac:dyDescent="0.25">
      <c r="A367" s="18">
        <v>43667</v>
      </c>
      <c r="B367" s="3">
        <v>4.32</v>
      </c>
      <c r="C367" s="3">
        <v>4</v>
      </c>
      <c r="D367" s="3">
        <v>4.8600000000000003</v>
      </c>
      <c r="E367" s="13">
        <v>2.33</v>
      </c>
      <c r="F367" s="3"/>
      <c r="G367" s="3">
        <f t="shared" si="14"/>
        <v>15.51</v>
      </c>
      <c r="H367" s="19" t="s">
        <v>40</v>
      </c>
      <c r="I367" s="19"/>
      <c r="J367" s="19"/>
      <c r="K367" s="41"/>
      <c r="L367" s="3">
        <f>$G$40+$G$100+$G$159+$G$217+$G$275+$G$334+SUM($G$339:G367)</f>
        <v>4007.902</v>
      </c>
    </row>
    <row r="368" spans="1:12" ht="15" customHeight="1" x14ac:dyDescent="0.25">
      <c r="A368" s="18">
        <v>43674</v>
      </c>
      <c r="B368" s="3">
        <v>4.5599999999999996</v>
      </c>
      <c r="C368" s="3">
        <v>3.78</v>
      </c>
      <c r="D368" s="13">
        <v>5.61</v>
      </c>
      <c r="E368" s="3"/>
      <c r="F368" s="3"/>
      <c r="G368" s="3">
        <f t="shared" si="14"/>
        <v>13.95</v>
      </c>
      <c r="H368" s="19" t="s">
        <v>121</v>
      </c>
      <c r="I368" s="19"/>
      <c r="K368" s="41"/>
      <c r="L368" s="3">
        <f>$G$40+$G$100+$G$159+$G$217+$G$275+$G$334+SUM($G$339:G368)</f>
        <v>4021.8519999999999</v>
      </c>
    </row>
    <row r="369" spans="1:12" ht="15" customHeight="1" x14ac:dyDescent="0.25">
      <c r="A369" s="18">
        <v>43681</v>
      </c>
      <c r="B369" s="3">
        <v>4.79</v>
      </c>
      <c r="C369" s="3">
        <v>3.86</v>
      </c>
      <c r="D369" s="3">
        <v>5.42</v>
      </c>
      <c r="E369" s="3"/>
      <c r="F369" s="3"/>
      <c r="G369" s="3">
        <f t="shared" si="14"/>
        <v>14.07</v>
      </c>
      <c r="K369" s="41"/>
      <c r="L369" s="3">
        <f>$G$40+$G$100+$G$159+$G$217+$G$275+$G$334+SUM($G$339:G369)</f>
        <v>4035.922</v>
      </c>
    </row>
    <row r="370" spans="1:12" ht="15" customHeight="1" x14ac:dyDescent="0.25">
      <c r="A370" s="18">
        <v>43688</v>
      </c>
      <c r="B370" s="3">
        <v>4.5199999999999996</v>
      </c>
      <c r="C370" s="3">
        <v>3.83</v>
      </c>
      <c r="D370" s="3">
        <v>4.8899999999999997</v>
      </c>
      <c r="E370" s="3"/>
      <c r="F370" s="3"/>
      <c r="G370" s="3">
        <f t="shared" si="14"/>
        <v>13.239999999999998</v>
      </c>
      <c r="K370" s="41"/>
      <c r="L370" s="3">
        <f>$G$40+$G$100+$G$159+$G$217+$G$275+$G$334+SUM($G$339:G370)</f>
        <v>4049.1620000000003</v>
      </c>
    </row>
    <row r="371" spans="1:12" ht="15" customHeight="1" x14ac:dyDescent="0.25">
      <c r="A371" s="18">
        <v>43695</v>
      </c>
      <c r="B371" s="3">
        <v>4.58</v>
      </c>
      <c r="C371" s="3">
        <v>3.66</v>
      </c>
      <c r="D371" s="3">
        <v>5.07</v>
      </c>
      <c r="E371" s="3"/>
      <c r="F371" s="3"/>
      <c r="G371" s="3">
        <f t="shared" si="14"/>
        <v>13.31</v>
      </c>
      <c r="K371" s="41"/>
      <c r="L371" s="3">
        <f>$G$40+$G$100+$G$159+$G$217+$G$275+$G$334+SUM($G$339:G371)</f>
        <v>4062.4720000000002</v>
      </c>
    </row>
    <row r="372" spans="1:12" ht="15" customHeight="1" x14ac:dyDescent="0.25">
      <c r="A372" s="18">
        <v>43702</v>
      </c>
      <c r="B372" s="13">
        <v>4.45</v>
      </c>
      <c r="C372" s="3">
        <v>3.7</v>
      </c>
      <c r="D372" s="3">
        <v>5.09</v>
      </c>
      <c r="E372" s="3"/>
      <c r="F372" s="3"/>
      <c r="G372" s="3">
        <f t="shared" si="14"/>
        <v>13.24</v>
      </c>
      <c r="H372" s="19" t="s">
        <v>23</v>
      </c>
      <c r="I372" s="19"/>
      <c r="K372" s="41"/>
      <c r="L372" s="3">
        <f>$G$40+$G$100+$G$159+$G$217+$G$275+$G$334+SUM($G$339:G372)</f>
        <v>4075.712</v>
      </c>
    </row>
    <row r="373" spans="1:12" ht="15" customHeight="1" x14ac:dyDescent="0.25">
      <c r="A373" s="18">
        <v>43709</v>
      </c>
      <c r="B373" s="13">
        <v>4.62</v>
      </c>
      <c r="C373" s="3">
        <v>3.69</v>
      </c>
      <c r="D373" s="3">
        <v>5.16</v>
      </c>
      <c r="E373" s="3"/>
      <c r="F373" s="3"/>
      <c r="G373" s="3">
        <f t="shared" si="14"/>
        <v>13.47</v>
      </c>
      <c r="H373" s="19" t="s">
        <v>125</v>
      </c>
      <c r="I373" s="19"/>
      <c r="J373" s="19"/>
      <c r="K373" s="41"/>
      <c r="L373" s="3">
        <f>$G$40+$G$100+$G$159+$G$217+$G$275+$G$334+SUM($G$339:G373)</f>
        <v>4089.1820000000002</v>
      </c>
    </row>
    <row r="374" spans="1:12" ht="15" customHeight="1" x14ac:dyDescent="0.25">
      <c r="A374" s="18">
        <v>43716</v>
      </c>
      <c r="B374" s="3">
        <v>4.4800000000000004</v>
      </c>
      <c r="C374" s="3">
        <v>3.8</v>
      </c>
      <c r="D374" s="3">
        <v>4.92</v>
      </c>
      <c r="E374" s="3"/>
      <c r="F374" s="3"/>
      <c r="G374" s="3">
        <f t="shared" ref="G374:G377" si="15">SUM(B374:F374)</f>
        <v>13.200000000000001</v>
      </c>
      <c r="K374" s="41"/>
      <c r="L374" s="3">
        <f>$G$40+$G$100+$G$159+$G$217+$G$275+$G$334+SUM($G$339:G374)</f>
        <v>4102.3819999999996</v>
      </c>
    </row>
    <row r="375" spans="1:12" ht="15" customHeight="1" x14ac:dyDescent="0.25">
      <c r="A375" s="18">
        <v>43723</v>
      </c>
      <c r="B375" s="3">
        <v>4.41</v>
      </c>
      <c r="C375" s="3">
        <v>3.56</v>
      </c>
      <c r="D375" s="3">
        <v>4.8899999999999997</v>
      </c>
      <c r="E375" s="3"/>
      <c r="F375" s="3"/>
      <c r="G375" s="3">
        <f t="shared" si="15"/>
        <v>12.86</v>
      </c>
      <c r="K375" s="41"/>
      <c r="L375" s="3">
        <f>$G$40+$G$100+$G$159+$G$217+$G$275+$G$334+SUM($G$339:G375)</f>
        <v>4115.2420000000002</v>
      </c>
    </row>
    <row r="376" spans="1:12" ht="15" customHeight="1" x14ac:dyDescent="0.25">
      <c r="A376" s="18">
        <v>43730</v>
      </c>
      <c r="B376" s="3">
        <v>4.37</v>
      </c>
      <c r="C376" s="3">
        <v>3.7</v>
      </c>
      <c r="D376" s="3">
        <v>4.93</v>
      </c>
      <c r="E376" s="3"/>
      <c r="F376" s="3"/>
      <c r="G376" s="3">
        <f t="shared" si="15"/>
        <v>13</v>
      </c>
      <c r="K376" s="41"/>
      <c r="L376" s="3">
        <f>$G$40+$G$100+$G$159+$G$217+$G$275+$G$334+SUM($G$339:G376)</f>
        <v>4128.2420000000002</v>
      </c>
    </row>
    <row r="377" spans="1:12" ht="15" customHeight="1" x14ac:dyDescent="0.25">
      <c r="A377" s="18">
        <v>43737</v>
      </c>
      <c r="B377" s="3">
        <v>4.58</v>
      </c>
      <c r="C377" s="3">
        <v>3.68</v>
      </c>
      <c r="D377" s="3">
        <v>5.01</v>
      </c>
      <c r="E377" s="3"/>
      <c r="F377" s="3"/>
      <c r="G377" s="3">
        <f t="shared" si="15"/>
        <v>13.27</v>
      </c>
      <c r="K377" s="41"/>
      <c r="L377" s="3">
        <f>$G$40+$G$100+$G$159+$G$217+$G$275+$G$334+SUM($G$339:G377)</f>
        <v>4141.5119999999997</v>
      </c>
    </row>
    <row r="378" spans="1:12" ht="15" customHeight="1" x14ac:dyDescent="0.25">
      <c r="A378" s="18">
        <v>43744</v>
      </c>
      <c r="B378" s="3">
        <v>4.42</v>
      </c>
      <c r="C378" s="3">
        <v>3.51</v>
      </c>
      <c r="D378" s="3">
        <v>4.7300000000000004</v>
      </c>
      <c r="E378" s="3"/>
      <c r="F378" s="3"/>
      <c r="G378" s="3">
        <f t="shared" ref="G378:G390" si="16">SUM(B378:F378)</f>
        <v>12.66</v>
      </c>
      <c r="K378" s="41"/>
      <c r="L378" s="3">
        <f>$G$40+$G$100+$G$159+$G$217+$G$275+$G$334+SUM($G$339:G378)</f>
        <v>4154.1720000000005</v>
      </c>
    </row>
    <row r="379" spans="1:12" x14ac:dyDescent="0.25">
      <c r="A379" s="2">
        <v>43751</v>
      </c>
      <c r="B379" s="13">
        <v>4.62</v>
      </c>
      <c r="C379" s="3">
        <v>3.67</v>
      </c>
      <c r="D379" s="3">
        <v>4.9000000000000004</v>
      </c>
      <c r="E379" s="13">
        <v>3.43</v>
      </c>
      <c r="G379" s="3">
        <f t="shared" si="16"/>
        <v>16.62</v>
      </c>
      <c r="H379" s="19" t="s">
        <v>54</v>
      </c>
      <c r="I379" s="19"/>
      <c r="J379" s="19"/>
      <c r="K379" s="41"/>
      <c r="L379" s="3">
        <f>$G$40+$G$100+$G$159+$G$217+$G$275+$G$334+SUM($G$339:G379)</f>
        <v>4170.7920000000004</v>
      </c>
    </row>
    <row r="380" spans="1:12" ht="15" customHeight="1" x14ac:dyDescent="0.25">
      <c r="A380" s="18">
        <v>43758</v>
      </c>
      <c r="B380" s="3">
        <v>4.5</v>
      </c>
      <c r="C380" s="13">
        <f>3.61+0.64</f>
        <v>4.25</v>
      </c>
      <c r="D380" s="3">
        <v>4.9400000000000004</v>
      </c>
      <c r="E380" s="3"/>
      <c r="F380" s="3"/>
      <c r="G380" s="3">
        <f t="shared" si="16"/>
        <v>13.690000000000001</v>
      </c>
      <c r="H380" s="19" t="s">
        <v>122</v>
      </c>
      <c r="I380" s="19"/>
      <c r="J380" s="19"/>
      <c r="K380" s="41"/>
      <c r="L380" s="3">
        <f>$G$40+$G$100+$G$159+$G$217+$G$275+$G$334+SUM($G$339:G380)</f>
        <v>4184.482</v>
      </c>
    </row>
    <row r="381" spans="1:12" ht="15" customHeight="1" x14ac:dyDescent="0.25">
      <c r="A381" s="18">
        <v>43765</v>
      </c>
      <c r="B381" s="3">
        <v>4.3099999999999996</v>
      </c>
      <c r="C381" s="3">
        <v>3.78</v>
      </c>
      <c r="D381" s="13">
        <v>4.66</v>
      </c>
      <c r="E381" s="13">
        <v>3.65</v>
      </c>
      <c r="F381" s="3"/>
      <c r="G381" s="3">
        <f t="shared" si="16"/>
        <v>16.399999999999999</v>
      </c>
      <c r="H381" s="19" t="s">
        <v>124</v>
      </c>
      <c r="I381" s="19"/>
      <c r="J381" s="19"/>
      <c r="K381" s="41"/>
      <c r="L381" s="3">
        <f>$G$40+$G$100+$G$159+$G$217+$G$275+$G$334+SUM($G$339:G381)</f>
        <v>4200.8819999999996</v>
      </c>
    </row>
    <row r="382" spans="1:12" ht="15" customHeight="1" x14ac:dyDescent="0.25">
      <c r="A382" s="18">
        <v>43772</v>
      </c>
      <c r="B382" s="3">
        <v>4.5</v>
      </c>
      <c r="C382" s="3">
        <v>3.71</v>
      </c>
      <c r="D382" s="13">
        <v>4.8499999999999996</v>
      </c>
      <c r="E382" s="3"/>
      <c r="F382" s="3"/>
      <c r="G382" s="3">
        <f t="shared" si="16"/>
        <v>13.06</v>
      </c>
      <c r="H382" s="19" t="s">
        <v>123</v>
      </c>
      <c r="I382" s="19"/>
      <c r="J382" s="19"/>
      <c r="K382" s="41"/>
      <c r="L382" s="3">
        <f>$G$40+$G$100+$G$159+$G$217+$G$275+$G$334+SUM($G$339:G382)</f>
        <v>4213.942</v>
      </c>
    </row>
    <row r="383" spans="1:12" ht="15" customHeight="1" x14ac:dyDescent="0.25">
      <c r="A383" s="18">
        <v>43779</v>
      </c>
      <c r="B383" s="3">
        <v>4.2</v>
      </c>
      <c r="C383" s="3">
        <v>3.65</v>
      </c>
      <c r="D383" s="3">
        <v>4.93</v>
      </c>
      <c r="E383" s="3"/>
      <c r="F383" s="3"/>
      <c r="G383" s="3">
        <f t="shared" si="16"/>
        <v>12.78</v>
      </c>
      <c r="H383" s="19" t="s">
        <v>126</v>
      </c>
      <c r="I383" s="19"/>
      <c r="J383" s="19"/>
      <c r="K383" s="41"/>
      <c r="L383" s="3">
        <f>$G$40+$G$100+$G$159+$G$217+$G$275+$G$334+SUM($G$339:G383)</f>
        <v>4226.7219999999998</v>
      </c>
    </row>
    <row r="384" spans="1:12" ht="15" customHeight="1" x14ac:dyDescent="0.25">
      <c r="A384" s="18">
        <v>43786</v>
      </c>
      <c r="B384" s="3">
        <v>4.47</v>
      </c>
      <c r="C384" s="3">
        <v>3.72</v>
      </c>
      <c r="D384" s="3">
        <v>4.96</v>
      </c>
      <c r="E384" s="3"/>
      <c r="F384" s="3"/>
      <c r="G384" s="3">
        <f t="shared" si="16"/>
        <v>13.149999999999999</v>
      </c>
      <c r="K384" s="41"/>
      <c r="L384" s="3">
        <f>$G$40+$G$100+$G$159+$G$217+$G$275+$G$334+SUM($G$339:G384)</f>
        <v>4239.8720000000003</v>
      </c>
    </row>
    <row r="385" spans="1:12" ht="15" customHeight="1" x14ac:dyDescent="0.25">
      <c r="A385" s="18">
        <v>43793</v>
      </c>
      <c r="B385" s="3">
        <v>4.26</v>
      </c>
      <c r="C385" s="3">
        <v>3.63</v>
      </c>
      <c r="D385" s="3">
        <v>4.38</v>
      </c>
      <c r="E385" s="3"/>
      <c r="F385" s="3"/>
      <c r="G385" s="3">
        <f t="shared" si="16"/>
        <v>12.27</v>
      </c>
      <c r="K385" s="41"/>
      <c r="L385" s="3">
        <f>$G$40+$G$100+$G$159+$G$217+$G$275+$G$334+SUM($G$339:G385)</f>
        <v>4252.1419999999998</v>
      </c>
    </row>
    <row r="386" spans="1:12" ht="15" customHeight="1" x14ac:dyDescent="0.25">
      <c r="A386" s="18">
        <v>43800</v>
      </c>
      <c r="B386" s="3">
        <v>3.98</v>
      </c>
      <c r="C386" s="3">
        <v>3.94</v>
      </c>
      <c r="D386" s="3">
        <v>4.58</v>
      </c>
      <c r="E386" s="3"/>
      <c r="F386" s="3"/>
      <c r="G386" s="3">
        <f t="shared" si="16"/>
        <v>12.5</v>
      </c>
      <c r="K386" s="41"/>
      <c r="L386" s="3">
        <f>$G$40+$G$100+$G$159+$G$217+$G$275+$G$334+SUM($G$339:G386)</f>
        <v>4264.6419999999998</v>
      </c>
    </row>
    <row r="387" spans="1:12" ht="15" customHeight="1" x14ac:dyDescent="0.25">
      <c r="A387" s="18">
        <v>43807</v>
      </c>
      <c r="B387" s="3">
        <v>4.17</v>
      </c>
      <c r="C387" s="3">
        <v>3.95</v>
      </c>
      <c r="D387" s="3">
        <v>4.91</v>
      </c>
      <c r="E387" s="3"/>
      <c r="F387" s="3"/>
      <c r="G387" s="3">
        <f t="shared" si="16"/>
        <v>13.030000000000001</v>
      </c>
      <c r="K387" s="41"/>
      <c r="L387" s="3">
        <f>$G$40+$G$100+$G$159+$G$217+$G$275+$G$334+SUM($G$339:G387)</f>
        <v>4277.6719999999996</v>
      </c>
    </row>
    <row r="388" spans="1:12" ht="15" customHeight="1" x14ac:dyDescent="0.25">
      <c r="A388" s="18">
        <v>43814</v>
      </c>
      <c r="B388" s="3">
        <v>4.72</v>
      </c>
      <c r="C388" s="3">
        <v>3.57</v>
      </c>
      <c r="D388" s="3">
        <v>4.71</v>
      </c>
      <c r="E388" s="3"/>
      <c r="F388" s="3"/>
      <c r="G388" s="3">
        <f t="shared" si="16"/>
        <v>13</v>
      </c>
      <c r="K388" s="41"/>
      <c r="L388" s="3">
        <f>$G$40+$G$100+$G$159+$G$217+$G$275+$G$334+SUM($G$339:G388)</f>
        <v>4290.6719999999996</v>
      </c>
    </row>
    <row r="389" spans="1:12" ht="15" customHeight="1" x14ac:dyDescent="0.25">
      <c r="A389" s="18">
        <v>43821</v>
      </c>
      <c r="B389" s="13">
        <v>5.01</v>
      </c>
      <c r="C389" s="3">
        <v>3.69</v>
      </c>
      <c r="D389" s="3">
        <v>5</v>
      </c>
      <c r="E389" s="3"/>
      <c r="F389" s="3"/>
      <c r="G389" s="3">
        <f t="shared" si="16"/>
        <v>13.7</v>
      </c>
      <c r="H389" s="19" t="s">
        <v>23</v>
      </c>
      <c r="I389" s="19"/>
      <c r="K389" s="41"/>
      <c r="L389" s="3">
        <f>$G$40+$G$100+$G$159+$G$217+$G$275+$G$334+SUM($G$339:G389)</f>
        <v>4304.3720000000003</v>
      </c>
    </row>
    <row r="390" spans="1:12" ht="15" customHeight="1" x14ac:dyDescent="0.25">
      <c r="A390" s="18">
        <v>43828</v>
      </c>
      <c r="B390" s="13">
        <v>5.01</v>
      </c>
      <c r="C390" s="3">
        <v>3.87</v>
      </c>
      <c r="D390" s="3">
        <v>4.9800000000000004</v>
      </c>
      <c r="E390" s="3"/>
      <c r="F390" s="3"/>
      <c r="G390" s="3">
        <f t="shared" si="16"/>
        <v>13.86</v>
      </c>
      <c r="H390" s="19" t="s">
        <v>63</v>
      </c>
      <c r="I390" s="19"/>
      <c r="K390" s="41"/>
      <c r="L390" s="3">
        <f>$G$40+$G$100+$G$159+$G$217+$G$275+$G$334+SUM($G$339:G390)</f>
        <v>4318.232</v>
      </c>
    </row>
    <row r="391" spans="1:12" ht="15" customHeight="1" x14ac:dyDescent="0.25">
      <c r="A391" s="18"/>
      <c r="B391" s="4" t="s">
        <v>0</v>
      </c>
      <c r="C391" s="4" t="s">
        <v>0</v>
      </c>
      <c r="D391" s="4" t="s">
        <v>0</v>
      </c>
      <c r="E391" s="4" t="s">
        <v>0</v>
      </c>
      <c r="F391" s="4" t="s">
        <v>0</v>
      </c>
      <c r="G391" s="4" t="s">
        <v>7</v>
      </c>
      <c r="K391" s="8"/>
    </row>
    <row r="392" spans="1:12" ht="18.75" x14ac:dyDescent="0.25">
      <c r="A392" s="5">
        <f>COUNTIF(B339:F391,"&gt;0")</f>
        <v>165</v>
      </c>
      <c r="B392" s="3">
        <f>SUM(B339:B391)</f>
        <v>234.03999999999996</v>
      </c>
      <c r="C392" s="3">
        <f>SUM(C339:C391)</f>
        <v>195.63999999999996</v>
      </c>
      <c r="D392" s="3">
        <f>SUM(D339:D391)</f>
        <v>257.58</v>
      </c>
      <c r="E392" s="3">
        <f>SUM(E339:E391)</f>
        <v>22.57</v>
      </c>
      <c r="F392" s="3">
        <f>SUM(F339:F391)</f>
        <v>0</v>
      </c>
      <c r="G392" s="6">
        <f>SUM(B392:F392)</f>
        <v>709.83</v>
      </c>
      <c r="H392" s="62" t="s">
        <v>103</v>
      </c>
      <c r="I392" s="63"/>
      <c r="K392" s="8"/>
    </row>
    <row r="393" spans="1:12" x14ac:dyDescent="0.25">
      <c r="K393" s="8"/>
    </row>
    <row r="394" spans="1:12" ht="18.75" x14ac:dyDescent="0.25">
      <c r="B394" s="23">
        <f>AVERAGE(B339:B391)</f>
        <v>4.5007692307692304</v>
      </c>
      <c r="C394" s="23">
        <f>AVERAGE(C339:C391)</f>
        <v>3.7623076923076915</v>
      </c>
      <c r="D394" s="23">
        <f>AVERAGE(D339:D391)</f>
        <v>4.9534615384615384</v>
      </c>
      <c r="E394" s="3"/>
      <c r="F394" s="3"/>
      <c r="G394" s="23">
        <f>AVERAGE(G339:G391)</f>
        <v>13.650576923076922</v>
      </c>
      <c r="H394" s="58" t="s">
        <v>104</v>
      </c>
      <c r="I394" s="59"/>
      <c r="K394" s="8"/>
    </row>
    <row r="395" spans="1:12" x14ac:dyDescent="0.25">
      <c r="I395" s="47"/>
      <c r="K395" s="8"/>
    </row>
    <row r="396" spans="1:12" x14ac:dyDescent="0.25">
      <c r="I396" s="47"/>
      <c r="K396" s="8"/>
    </row>
    <row r="397" spans="1:12" ht="15" customHeight="1" x14ac:dyDescent="0.25">
      <c r="A397" s="18">
        <v>43837</v>
      </c>
      <c r="B397" s="3">
        <v>4.76</v>
      </c>
      <c r="C397" s="3">
        <v>3.81</v>
      </c>
      <c r="D397" s="3">
        <v>4.91</v>
      </c>
      <c r="E397" s="3"/>
      <c r="F397" s="3"/>
      <c r="G397" s="3">
        <f t="shared" ref="G397:G411" si="17">SUM(B397:F397)</f>
        <v>13.48</v>
      </c>
      <c r="I397" s="47"/>
      <c r="K397" s="41"/>
      <c r="L397" s="3">
        <f>$G$40+$G$100+$G$159+$G$217+$G$275+$G$334+$G$392+SUM($G$397:G397)</f>
        <v>4331.7119999999995</v>
      </c>
    </row>
    <row r="398" spans="1:12" ht="15" customHeight="1" x14ac:dyDescent="0.25">
      <c r="A398" s="18">
        <v>43842</v>
      </c>
      <c r="B398" s="3">
        <v>4.6100000000000003</v>
      </c>
      <c r="C398" s="3">
        <v>3.82</v>
      </c>
      <c r="D398" s="3">
        <v>4.83</v>
      </c>
      <c r="E398" s="3"/>
      <c r="F398" s="3"/>
      <c r="G398" s="3">
        <f t="shared" si="17"/>
        <v>13.26</v>
      </c>
      <c r="I398" s="47"/>
      <c r="K398" s="41"/>
      <c r="L398" s="3">
        <f>$G$40+$G$100+$G$159+$G$217+$G$275+$G$334+$G$392+SUM($G$397:G398)</f>
        <v>4344.9719999999998</v>
      </c>
    </row>
    <row r="399" spans="1:12" ht="15" customHeight="1" x14ac:dyDescent="0.25">
      <c r="A399" s="18">
        <v>43849</v>
      </c>
      <c r="B399" s="3">
        <v>4.08</v>
      </c>
      <c r="C399" s="3">
        <v>3.54</v>
      </c>
      <c r="D399" s="3">
        <v>4.9800000000000004</v>
      </c>
      <c r="E399" s="3"/>
      <c r="F399" s="3"/>
      <c r="G399" s="3">
        <f t="shared" si="17"/>
        <v>12.600000000000001</v>
      </c>
      <c r="I399" s="47"/>
      <c r="K399" s="41"/>
      <c r="L399" s="3">
        <f>$G$40+$G$100+$G$159+$G$217+$G$275+$G$334+$G$392+SUM($G$397:G399)</f>
        <v>4357.5720000000001</v>
      </c>
    </row>
    <row r="400" spans="1:12" ht="15" customHeight="1" x14ac:dyDescent="0.25">
      <c r="A400" s="18">
        <v>43856</v>
      </c>
      <c r="B400" s="3">
        <v>4.28</v>
      </c>
      <c r="C400" s="3">
        <v>3.6</v>
      </c>
      <c r="D400" s="3">
        <v>4.76</v>
      </c>
      <c r="E400" s="3"/>
      <c r="F400" s="3"/>
      <c r="G400" s="3">
        <f t="shared" si="17"/>
        <v>12.64</v>
      </c>
      <c r="I400" s="47"/>
      <c r="K400" s="41"/>
      <c r="L400" s="3">
        <f>$G$40+$G$100+$G$159+$G$217+$G$275+$G$334+$G$392+SUM($G$397:G400)</f>
        <v>4370.2119999999995</v>
      </c>
    </row>
    <row r="401" spans="1:12" ht="15" customHeight="1" x14ac:dyDescent="0.25">
      <c r="A401" s="18">
        <v>43863</v>
      </c>
      <c r="B401" s="3">
        <v>4.46</v>
      </c>
      <c r="C401" s="3">
        <v>3.35</v>
      </c>
      <c r="D401" s="3">
        <v>5.0999999999999996</v>
      </c>
      <c r="E401" s="3"/>
      <c r="F401" s="3"/>
      <c r="G401" s="3">
        <f t="shared" si="17"/>
        <v>12.91</v>
      </c>
      <c r="I401" s="47"/>
      <c r="K401" s="41"/>
      <c r="L401" s="3">
        <f>$G$40+$G$100+$G$159+$G$217+$G$275+$G$334+$G$392+SUM($G$397:G401)</f>
        <v>4383.1220000000003</v>
      </c>
    </row>
    <row r="402" spans="1:12" ht="15" customHeight="1" x14ac:dyDescent="0.25">
      <c r="A402" s="18">
        <v>43868</v>
      </c>
      <c r="B402" s="13">
        <v>5.12</v>
      </c>
      <c r="C402" s="3">
        <v>3.87</v>
      </c>
      <c r="D402" s="3">
        <v>5.12</v>
      </c>
      <c r="E402" s="13">
        <v>3.95</v>
      </c>
      <c r="F402" s="3"/>
      <c r="G402" s="3">
        <f t="shared" si="17"/>
        <v>18.059999999999999</v>
      </c>
      <c r="H402" s="19" t="s">
        <v>54</v>
      </c>
      <c r="I402" s="19"/>
      <c r="J402" s="19"/>
      <c r="K402" s="41"/>
      <c r="L402" s="3">
        <f>$G$40+$G$100+$G$159+$G$217+$G$275+$G$334+$G$392+SUM($G$397:G402)</f>
        <v>4401.1819999999998</v>
      </c>
    </row>
    <row r="403" spans="1:12" ht="15" customHeight="1" x14ac:dyDescent="0.25">
      <c r="A403" s="18">
        <v>43877</v>
      </c>
      <c r="B403" s="3">
        <v>4.71</v>
      </c>
      <c r="C403" s="3">
        <v>3.79</v>
      </c>
      <c r="D403" s="3">
        <v>4.7699999999999996</v>
      </c>
      <c r="E403" s="3"/>
      <c r="F403" s="3"/>
      <c r="G403" s="3">
        <f t="shared" si="17"/>
        <v>13.27</v>
      </c>
      <c r="I403" s="47"/>
      <c r="K403" s="41"/>
      <c r="L403" s="3">
        <f>$G$40+$G$100+$G$159+$G$217+$G$275+$G$334+$G$392+SUM($G$397:G403)</f>
        <v>4414.4520000000002</v>
      </c>
    </row>
    <row r="404" spans="1:12" ht="15" customHeight="1" x14ac:dyDescent="0.25">
      <c r="A404" s="18">
        <v>43884</v>
      </c>
      <c r="B404" s="3">
        <v>4.49</v>
      </c>
      <c r="C404" s="3">
        <v>3.82</v>
      </c>
      <c r="D404" s="3">
        <v>4.88</v>
      </c>
      <c r="E404" s="3"/>
      <c r="F404" s="3"/>
      <c r="G404" s="3">
        <f t="shared" si="17"/>
        <v>13.190000000000001</v>
      </c>
      <c r="I404" s="47"/>
      <c r="K404" s="41"/>
      <c r="L404" s="3">
        <f>$G$40+$G$100+$G$159+$G$217+$G$275+$G$334+$G$392+SUM($G$397:G404)</f>
        <v>4427.6419999999998</v>
      </c>
    </row>
    <row r="405" spans="1:12" ht="15" customHeight="1" x14ac:dyDescent="0.25">
      <c r="A405" s="18">
        <v>43891</v>
      </c>
      <c r="B405" s="3">
        <v>4.09</v>
      </c>
      <c r="C405" s="3">
        <v>3.68</v>
      </c>
      <c r="D405" s="3">
        <v>5.61</v>
      </c>
      <c r="E405" s="3"/>
      <c r="F405" s="3"/>
      <c r="G405" s="3">
        <f t="shared" si="17"/>
        <v>13.379999999999999</v>
      </c>
      <c r="I405" s="47"/>
      <c r="K405" s="41"/>
      <c r="L405" s="3">
        <f>$G$40+$G$100+$G$159+$G$217+$G$275+$G$334+$G$392+SUM($G$397:G405)</f>
        <v>4441.0219999999999</v>
      </c>
    </row>
    <row r="406" spans="1:12" ht="15" customHeight="1" x14ac:dyDescent="0.25">
      <c r="A406" s="18">
        <v>43898</v>
      </c>
      <c r="B406" s="3">
        <v>4.67</v>
      </c>
      <c r="C406" s="3">
        <v>3.79</v>
      </c>
      <c r="D406" s="3">
        <v>4.92</v>
      </c>
      <c r="E406" s="3"/>
      <c r="F406" s="3"/>
      <c r="G406" s="3">
        <f t="shared" si="17"/>
        <v>13.38</v>
      </c>
      <c r="I406" s="47"/>
      <c r="K406" s="41"/>
      <c r="L406" s="3">
        <f>$G$40+$G$100+$G$159+$G$217+$G$275+$G$334+$G$392+SUM($G$397:G406)</f>
        <v>4454.402</v>
      </c>
    </row>
    <row r="407" spans="1:12" ht="15" customHeight="1" x14ac:dyDescent="0.25">
      <c r="A407" s="18">
        <v>43905</v>
      </c>
      <c r="B407" s="3">
        <v>4.26</v>
      </c>
      <c r="C407" s="3">
        <v>3.6</v>
      </c>
      <c r="D407" s="3">
        <v>4.92</v>
      </c>
      <c r="E407" s="3"/>
      <c r="F407" s="3"/>
      <c r="G407" s="3">
        <f t="shared" si="17"/>
        <v>12.78</v>
      </c>
      <c r="I407" s="47"/>
      <c r="K407" s="41"/>
      <c r="L407" s="3">
        <f>$G$40+$G$100+$G$159+$G$217+$G$275+$G$334+$G$392+SUM($G$397:G407)</f>
        <v>4467.1819999999998</v>
      </c>
    </row>
    <row r="408" spans="1:12" ht="15" customHeight="1" x14ac:dyDescent="0.25">
      <c r="A408" s="18">
        <v>43912</v>
      </c>
      <c r="B408" s="3">
        <v>4.2699999999999996</v>
      </c>
      <c r="C408" s="3">
        <v>3.85</v>
      </c>
      <c r="D408" s="3">
        <v>4.93</v>
      </c>
      <c r="E408" s="3"/>
      <c r="F408" s="3"/>
      <c r="G408" s="3">
        <f t="shared" si="17"/>
        <v>13.049999999999999</v>
      </c>
      <c r="I408" s="47"/>
      <c r="K408" s="41"/>
      <c r="L408" s="3">
        <f>$G$40+$G$100+$G$159+$G$217+$G$275+$G$334+$G$392+SUM($G$397:G408)</f>
        <v>4480.232</v>
      </c>
    </row>
    <row r="409" spans="1:12" ht="15" customHeight="1" x14ac:dyDescent="0.25">
      <c r="A409" s="18">
        <v>43919</v>
      </c>
      <c r="B409" s="3">
        <v>4.3099999999999996</v>
      </c>
      <c r="C409" s="3">
        <v>3.7</v>
      </c>
      <c r="D409" s="3">
        <v>5.44</v>
      </c>
      <c r="E409" s="3"/>
      <c r="F409" s="3"/>
      <c r="G409" s="3">
        <f t="shared" si="17"/>
        <v>13.45</v>
      </c>
      <c r="H409" s="19" t="s">
        <v>157</v>
      </c>
      <c r="I409" s="19"/>
      <c r="J409" s="19"/>
      <c r="K409" s="41"/>
      <c r="L409" s="3">
        <f>$G$40+$G$100+$G$159+$G$217+$G$275+$G$334+$G$392+SUM($G$397:G409)</f>
        <v>4493.6819999999998</v>
      </c>
    </row>
    <row r="410" spans="1:12" ht="15" customHeight="1" x14ac:dyDescent="0.25">
      <c r="A410" s="18">
        <v>43926</v>
      </c>
      <c r="B410" s="3">
        <v>4.29</v>
      </c>
      <c r="C410" s="3">
        <v>3.82</v>
      </c>
      <c r="D410" s="3">
        <v>4.76</v>
      </c>
      <c r="E410" s="3"/>
      <c r="F410" s="3"/>
      <c r="G410" s="3">
        <f t="shared" si="17"/>
        <v>12.87</v>
      </c>
      <c r="I410" s="47"/>
      <c r="K410" s="41"/>
      <c r="L410" s="3">
        <f>$G$40+$G$100+$G$159+$G$217+$G$275+$G$334+$G$392+SUM($G$397:G410)</f>
        <v>4506.5519999999997</v>
      </c>
    </row>
    <row r="411" spans="1:12" ht="15" customHeight="1" x14ac:dyDescent="0.25">
      <c r="A411" s="18">
        <v>43933</v>
      </c>
      <c r="B411" s="3">
        <v>4.2699999999999996</v>
      </c>
      <c r="C411" s="3">
        <v>3.58</v>
      </c>
      <c r="D411" s="3">
        <v>5.03</v>
      </c>
      <c r="E411" s="3"/>
      <c r="F411" s="3"/>
      <c r="G411" s="3">
        <f t="shared" si="17"/>
        <v>12.879999999999999</v>
      </c>
      <c r="I411" s="47"/>
      <c r="K411" s="41"/>
      <c r="L411" s="3">
        <f>$G$40+$G$100+$G$159+$G$217+$G$275+$G$334+$G$392+SUM($G$397:G411)</f>
        <v>4519.4319999999998</v>
      </c>
    </row>
    <row r="412" spans="1:12" ht="15" customHeight="1" x14ac:dyDescent="0.25">
      <c r="A412" s="18">
        <v>43940</v>
      </c>
      <c r="B412" s="3">
        <v>4.03</v>
      </c>
      <c r="C412" s="3">
        <v>3.75</v>
      </c>
      <c r="D412" s="3">
        <v>4.87</v>
      </c>
      <c r="E412" s="3"/>
      <c r="F412" s="3"/>
      <c r="G412" s="3">
        <f t="shared" ref="G412" si="18">SUM(B412:F412)</f>
        <v>12.65</v>
      </c>
      <c r="I412" s="47"/>
      <c r="K412" s="41"/>
      <c r="L412" s="3">
        <f>$G$40+$G$100+$G$159+$G$217+$G$275+$G$334+$G$392+SUM($G$397:G412)</f>
        <v>4532.0820000000003</v>
      </c>
    </row>
    <row r="413" spans="1:12" ht="15" customHeight="1" x14ac:dyDescent="0.25">
      <c r="A413" s="18">
        <v>43947</v>
      </c>
      <c r="B413" s="3">
        <v>4.6399999999999997</v>
      </c>
      <c r="C413" s="3">
        <v>3.55</v>
      </c>
      <c r="D413" s="3">
        <v>5.25</v>
      </c>
      <c r="E413" s="3"/>
      <c r="F413" s="3"/>
      <c r="G413" s="3">
        <f t="shared" ref="G413" si="19">SUM(B413:F413)</f>
        <v>13.44</v>
      </c>
      <c r="H413" s="19" t="s">
        <v>23</v>
      </c>
      <c r="I413" s="19"/>
      <c r="K413" s="41"/>
      <c r="L413" s="3">
        <f>$G$40+$G$100+$G$159+$G$217+$G$275+$G$334+$G$392+SUM($G$397:G413)</f>
        <v>4545.5219999999999</v>
      </c>
    </row>
    <row r="414" spans="1:12" ht="15" customHeight="1" x14ac:dyDescent="0.25">
      <c r="A414" s="18">
        <v>43954</v>
      </c>
      <c r="B414" s="3">
        <v>4.37</v>
      </c>
      <c r="C414" s="3">
        <v>3.77</v>
      </c>
      <c r="D414" s="3">
        <v>4.8</v>
      </c>
      <c r="E414" s="3"/>
      <c r="F414" s="3"/>
      <c r="G414" s="3">
        <f t="shared" ref="G414" si="20">SUM(B414:F414)</f>
        <v>12.940000000000001</v>
      </c>
      <c r="I414" s="47"/>
      <c r="K414" s="41"/>
      <c r="L414" s="3">
        <f>$G$40+$G$100+$G$159+$G$217+$G$275+$G$334+$G$392+SUM($G$397:G414)</f>
        <v>4558.4619999999995</v>
      </c>
    </row>
    <row r="415" spans="1:12" ht="15" customHeight="1" x14ac:dyDescent="0.25">
      <c r="A415" s="18">
        <v>43961</v>
      </c>
      <c r="B415" s="3">
        <v>4.33</v>
      </c>
      <c r="C415" s="3">
        <v>3.73</v>
      </c>
      <c r="D415" s="3">
        <v>4.87</v>
      </c>
      <c r="E415" s="3"/>
      <c r="F415" s="3"/>
      <c r="G415" s="3">
        <f t="shared" ref="G415" si="21">SUM(B415:F415)</f>
        <v>12.93</v>
      </c>
      <c r="I415" s="47"/>
      <c r="K415" s="41"/>
      <c r="L415" s="3">
        <f>$G$40+$G$100+$G$159+$G$217+$G$275+$G$334+$G$392+SUM($G$397:G415)</f>
        <v>4571.3919999999998</v>
      </c>
    </row>
    <row r="416" spans="1:12" ht="15" customHeight="1" x14ac:dyDescent="0.25">
      <c r="A416" s="18">
        <v>43968</v>
      </c>
      <c r="B416" s="3">
        <v>4.55</v>
      </c>
      <c r="C416" s="3">
        <v>3.7</v>
      </c>
      <c r="D416" s="3">
        <v>4.3600000000000003</v>
      </c>
      <c r="E416" s="3"/>
      <c r="F416" s="3"/>
      <c r="G416" s="3">
        <f t="shared" ref="G416:G418" si="22">SUM(B416:F416)</f>
        <v>12.61</v>
      </c>
      <c r="H416" s="19" t="s">
        <v>15</v>
      </c>
      <c r="I416" s="47"/>
      <c r="K416" s="41"/>
      <c r="L416" s="3">
        <f>$G$40+$G$100+$G$159+$G$217+$G$275+$G$334+$G$392+SUM($G$397:G416)</f>
        <v>4584.0020000000004</v>
      </c>
    </row>
    <row r="417" spans="1:12" ht="15" customHeight="1" x14ac:dyDescent="0.25">
      <c r="A417" s="18">
        <v>43975</v>
      </c>
      <c r="B417" s="3">
        <v>4.46</v>
      </c>
      <c r="C417" s="3">
        <v>3.84</v>
      </c>
      <c r="D417" s="3">
        <v>5.38</v>
      </c>
      <c r="E417" s="3"/>
      <c r="F417" s="3"/>
      <c r="G417" s="3">
        <f t="shared" si="22"/>
        <v>13.68</v>
      </c>
      <c r="H417" s="19" t="s">
        <v>157</v>
      </c>
      <c r="I417" s="19"/>
      <c r="J417" s="19"/>
      <c r="K417" s="41" t="s">
        <v>129</v>
      </c>
      <c r="L417" s="3">
        <f>$G$40+$G$100+$G$159+$G$217+$G$275+$G$334+$G$392+SUM($G$397:G417)</f>
        <v>4597.6819999999998</v>
      </c>
    </row>
    <row r="418" spans="1:12" ht="15" customHeight="1" x14ac:dyDescent="0.25">
      <c r="A418" s="18">
        <v>43982</v>
      </c>
      <c r="B418" s="3">
        <v>4.45</v>
      </c>
      <c r="C418" s="3">
        <v>3.93</v>
      </c>
      <c r="D418" s="3">
        <v>4.99</v>
      </c>
      <c r="E418" s="3"/>
      <c r="F418" s="3"/>
      <c r="G418" s="3">
        <f t="shared" si="22"/>
        <v>13.370000000000001</v>
      </c>
      <c r="I418" s="47"/>
      <c r="K418" s="41"/>
      <c r="L418" s="3">
        <f>$G$40+$G$100+$G$159+$G$217+$G$275+$G$334+$G$392+SUM($G$397:G418)</f>
        <v>4611.0519999999997</v>
      </c>
    </row>
    <row r="419" spans="1:12" ht="15" customHeight="1" x14ac:dyDescent="0.25">
      <c r="A419" s="18">
        <v>43989</v>
      </c>
      <c r="B419" s="3">
        <v>4.32</v>
      </c>
      <c r="C419" s="3">
        <v>3.73</v>
      </c>
      <c r="D419" s="3">
        <v>4.97</v>
      </c>
      <c r="E419" s="3"/>
      <c r="F419" s="3"/>
      <c r="G419" s="3">
        <f t="shared" ref="G419" si="23">SUM(B419:F419)</f>
        <v>13.02</v>
      </c>
      <c r="I419" s="47"/>
      <c r="K419" s="41"/>
      <c r="L419" s="3">
        <f>$G$40+$G$100+$G$159+$G$217+$G$275+$G$334+$G$392+SUM($G$397:G419)</f>
        <v>4624.0720000000001</v>
      </c>
    </row>
    <row r="420" spans="1:12" ht="15" customHeight="1" x14ac:dyDescent="0.25">
      <c r="A420" s="18">
        <v>43996</v>
      </c>
      <c r="B420" s="3">
        <v>4.38</v>
      </c>
      <c r="C420" s="3">
        <v>3.5</v>
      </c>
      <c r="D420" s="3">
        <v>4.78</v>
      </c>
      <c r="E420" s="3"/>
      <c r="F420" s="3"/>
      <c r="G420" s="3">
        <f t="shared" ref="G420" si="24">SUM(B420:F420)</f>
        <v>12.66</v>
      </c>
      <c r="I420" s="47"/>
      <c r="K420" s="41"/>
      <c r="L420" s="3">
        <f>$G$40+$G$100+$G$159+$G$217+$G$275+$G$334+$G$392+SUM($G$397:G420)</f>
        <v>4636.732</v>
      </c>
    </row>
    <row r="421" spans="1:12" ht="15" customHeight="1" x14ac:dyDescent="0.25">
      <c r="A421" s="18">
        <v>44003</v>
      </c>
      <c r="B421" s="3">
        <v>4.3499999999999996</v>
      </c>
      <c r="C421" s="3">
        <v>3.53</v>
      </c>
      <c r="D421" s="3">
        <v>5.03</v>
      </c>
      <c r="E421" s="3"/>
      <c r="F421" s="3"/>
      <c r="G421" s="3">
        <f t="shared" ref="G421" si="25">SUM(B421:F421)</f>
        <v>12.91</v>
      </c>
      <c r="I421" s="47"/>
      <c r="K421" s="41"/>
      <c r="L421" s="3">
        <f>$G$40+$G$100+$G$159+$G$217+$G$275+$G$334+$G$392+SUM($G$397:G421)</f>
        <v>4649.6419999999998</v>
      </c>
    </row>
    <row r="422" spans="1:12" ht="15" customHeight="1" x14ac:dyDescent="0.25">
      <c r="A422" s="18">
        <v>44010</v>
      </c>
      <c r="B422" s="3">
        <v>4.29</v>
      </c>
      <c r="C422" s="3">
        <v>3.89</v>
      </c>
      <c r="D422" s="3">
        <v>4.9800000000000004</v>
      </c>
      <c r="E422" s="3"/>
      <c r="F422" s="3"/>
      <c r="G422" s="3">
        <f t="shared" ref="G422:G423" si="26">SUM(B422:F422)</f>
        <v>13.16</v>
      </c>
      <c r="I422" s="47"/>
      <c r="K422" s="41"/>
      <c r="L422" s="3">
        <f>$G$40+$G$100+$G$159+$G$217+$G$275+$G$334+$G$392+SUM($G$397:G422)</f>
        <v>4662.8019999999997</v>
      </c>
    </row>
    <row r="423" spans="1:12" ht="15" customHeight="1" x14ac:dyDescent="0.25">
      <c r="A423" s="18">
        <v>44017</v>
      </c>
      <c r="B423" s="3">
        <v>4.51</v>
      </c>
      <c r="C423" s="3">
        <v>3.96</v>
      </c>
      <c r="D423" s="3">
        <v>4.8499999999999996</v>
      </c>
      <c r="E423" s="3"/>
      <c r="F423" s="3"/>
      <c r="G423" s="3">
        <f t="shared" si="26"/>
        <v>13.319999999999999</v>
      </c>
      <c r="H423" s="19" t="s">
        <v>23</v>
      </c>
      <c r="I423" s="19"/>
      <c r="K423" s="41"/>
      <c r="L423" s="3">
        <f>$G$40+$G$100+$G$159+$G$217+$G$275+$G$334+$G$392+SUM($G$397:G423)</f>
        <v>4676.1220000000003</v>
      </c>
    </row>
    <row r="424" spans="1:12" ht="15" customHeight="1" x14ac:dyDescent="0.25">
      <c r="A424" s="18">
        <v>44024</v>
      </c>
      <c r="B424" s="3">
        <v>4.3499999999999996</v>
      </c>
      <c r="C424" s="3">
        <v>3.79</v>
      </c>
      <c r="D424" s="3">
        <v>5.05</v>
      </c>
      <c r="E424" s="3"/>
      <c r="F424" s="3"/>
      <c r="G424" s="3">
        <f t="shared" ref="G424" si="27">SUM(B424:F424)</f>
        <v>13.190000000000001</v>
      </c>
      <c r="I424" s="47"/>
      <c r="K424" s="41"/>
      <c r="L424" s="3">
        <f>$G$40+$G$100+$G$159+$G$217+$G$275+$G$334+$G$392+SUM($G$397:G424)</f>
        <v>4689.3119999999999</v>
      </c>
    </row>
    <row r="425" spans="1:12" ht="15" customHeight="1" x14ac:dyDescent="0.25">
      <c r="A425" s="18">
        <v>44031</v>
      </c>
      <c r="B425" s="3">
        <v>4.22</v>
      </c>
      <c r="C425" s="3">
        <v>3.74</v>
      </c>
      <c r="D425" s="3">
        <v>4.8600000000000003</v>
      </c>
      <c r="E425" s="3"/>
      <c r="F425" s="3"/>
      <c r="G425" s="3">
        <f t="shared" ref="G425" si="28">SUM(B425:F425)</f>
        <v>12.82</v>
      </c>
      <c r="I425" s="47"/>
      <c r="K425" s="41"/>
      <c r="L425" s="3">
        <f>$G$40+$G$100+$G$159+$G$217+$G$275+$G$334+$G$392+SUM($G$397:G425)</f>
        <v>4702.1319999999996</v>
      </c>
    </row>
    <row r="426" spans="1:12" ht="15" customHeight="1" x14ac:dyDescent="0.25">
      <c r="A426" s="18">
        <v>44038</v>
      </c>
      <c r="B426" s="3">
        <v>4.47</v>
      </c>
      <c r="C426" s="3">
        <v>3.84</v>
      </c>
      <c r="D426" s="3">
        <v>5.24</v>
      </c>
      <c r="E426" s="3"/>
      <c r="F426" s="3"/>
      <c r="G426" s="3">
        <f t="shared" ref="G426" si="29">SUM(B426:F426)</f>
        <v>13.549999999999999</v>
      </c>
      <c r="I426" s="47"/>
      <c r="K426" s="41"/>
      <c r="L426" s="3">
        <f>$G$40+$G$100+$G$159+$G$217+$G$275+$G$334+$G$392+SUM($G$397:G426)</f>
        <v>4715.6819999999998</v>
      </c>
    </row>
    <row r="427" spans="1:12" ht="15" customHeight="1" x14ac:dyDescent="0.25">
      <c r="A427" s="18">
        <v>44045</v>
      </c>
      <c r="B427" s="3">
        <v>4.76</v>
      </c>
      <c r="C427" s="3">
        <v>3.84</v>
      </c>
      <c r="D427" s="3">
        <v>5.08</v>
      </c>
      <c r="E427" s="3"/>
      <c r="F427" s="3"/>
      <c r="G427" s="3">
        <f t="shared" ref="G427" si="30">SUM(B427:F427)</f>
        <v>13.68</v>
      </c>
      <c r="I427" s="47"/>
      <c r="K427" s="41"/>
      <c r="L427" s="3">
        <f>$G$40+$G$100+$G$159+$G$217+$G$275+$G$334+$G$392+SUM($G$397:G427)</f>
        <v>4729.3620000000001</v>
      </c>
    </row>
    <row r="428" spans="1:12" ht="15" customHeight="1" x14ac:dyDescent="0.25">
      <c r="A428" s="18">
        <v>44052</v>
      </c>
      <c r="B428" s="3">
        <v>4.33</v>
      </c>
      <c r="C428" s="3">
        <v>3.67</v>
      </c>
      <c r="D428" s="3">
        <v>4.92</v>
      </c>
      <c r="E428" s="3"/>
      <c r="F428" s="3"/>
      <c r="G428" s="3">
        <f t="shared" ref="G428" si="31">SUM(B428:F428)</f>
        <v>12.92</v>
      </c>
      <c r="I428" s="47"/>
      <c r="K428" s="41"/>
      <c r="L428" s="3">
        <f>$G$40+$G$100+$G$159+$G$217+$G$275+$G$334+$G$392+SUM($G$397:G428)</f>
        <v>4742.2820000000002</v>
      </c>
    </row>
    <row r="429" spans="1:12" ht="15" customHeight="1" x14ac:dyDescent="0.25">
      <c r="A429" s="18">
        <v>44059</v>
      </c>
      <c r="B429" s="3">
        <v>4.7300000000000004</v>
      </c>
      <c r="C429" s="3">
        <v>3.74</v>
      </c>
      <c r="D429" s="3">
        <v>5.03</v>
      </c>
      <c r="E429" s="3"/>
      <c r="F429" s="3"/>
      <c r="G429" s="3">
        <f t="shared" ref="G429" si="32">SUM(B429:F429)</f>
        <v>13.5</v>
      </c>
      <c r="H429" s="19" t="s">
        <v>23</v>
      </c>
      <c r="I429" s="19"/>
      <c r="K429" s="41"/>
      <c r="L429" s="3">
        <f>$G$40+$G$100+$G$159+$G$217+$G$275+$G$334+$G$392+SUM($G$397:G429)</f>
        <v>4755.7820000000002</v>
      </c>
    </row>
    <row r="430" spans="1:12" ht="15" customHeight="1" x14ac:dyDescent="0.25">
      <c r="A430" s="18">
        <v>44066</v>
      </c>
      <c r="B430" s="3">
        <v>4.5199999999999996</v>
      </c>
      <c r="C430" s="3">
        <v>3.75</v>
      </c>
      <c r="D430" s="3">
        <v>5.46</v>
      </c>
      <c r="E430" s="3"/>
      <c r="F430" s="3"/>
      <c r="G430" s="3">
        <f t="shared" ref="G430:G434" si="33">SUM(B430:F430)</f>
        <v>13.73</v>
      </c>
      <c r="H430" s="19" t="s">
        <v>155</v>
      </c>
      <c r="I430" s="19"/>
      <c r="K430" s="41"/>
      <c r="L430" s="3">
        <f>$G$40+$G$100+$G$159+$G$217+$G$275+$G$334+$G$392+SUM($G$397:G430)</f>
        <v>4769.5119999999997</v>
      </c>
    </row>
    <row r="431" spans="1:12" ht="15" customHeight="1" x14ac:dyDescent="0.25">
      <c r="A431" s="18">
        <v>44073</v>
      </c>
      <c r="B431" s="3">
        <v>4.51</v>
      </c>
      <c r="C431" s="3">
        <v>3.83</v>
      </c>
      <c r="D431" s="3">
        <v>4.7300000000000004</v>
      </c>
      <c r="E431" s="13">
        <v>3.23</v>
      </c>
      <c r="F431" s="3"/>
      <c r="G431" s="3">
        <f t="shared" si="33"/>
        <v>16.3</v>
      </c>
      <c r="H431" s="19" t="s">
        <v>130</v>
      </c>
      <c r="I431" s="19"/>
      <c r="J431" s="19"/>
      <c r="K431" s="41"/>
      <c r="L431" s="3">
        <f>$G$40+$G$100+$G$159+$G$217+$G$275+$G$334+$G$392+SUM($G$397:G431)</f>
        <v>4785.8119999999999</v>
      </c>
    </row>
    <row r="432" spans="1:12" ht="15" customHeight="1" x14ac:dyDescent="0.25">
      <c r="A432" s="18">
        <v>44080</v>
      </c>
      <c r="B432" s="3">
        <v>4.66</v>
      </c>
      <c r="C432" s="3">
        <v>3.89</v>
      </c>
      <c r="D432" s="3">
        <v>5.67</v>
      </c>
      <c r="E432" s="3"/>
      <c r="F432" s="3"/>
      <c r="G432" s="3">
        <f t="shared" si="33"/>
        <v>14.22</v>
      </c>
      <c r="H432" s="19" t="s">
        <v>23</v>
      </c>
      <c r="I432" s="19"/>
      <c r="K432" s="41"/>
      <c r="L432" s="3">
        <f>$G$40+$G$100+$G$159+$G$217+$G$275+$G$334+$G$392+SUM($G$397:G432)</f>
        <v>4800.0320000000002</v>
      </c>
    </row>
    <row r="433" spans="1:12" ht="15" customHeight="1" x14ac:dyDescent="0.25">
      <c r="A433" s="18">
        <v>44087</v>
      </c>
      <c r="B433" s="3">
        <v>4.2699999999999996</v>
      </c>
      <c r="C433" s="3">
        <v>3.68</v>
      </c>
      <c r="D433" s="3">
        <v>4.8600000000000003</v>
      </c>
      <c r="E433" s="3"/>
      <c r="F433" s="3"/>
      <c r="G433" s="3">
        <f t="shared" si="33"/>
        <v>12.809999999999999</v>
      </c>
      <c r="I433" s="47"/>
      <c r="K433" s="41"/>
      <c r="L433" s="3">
        <f>$G$40+$G$100+$G$159+$G$217+$G$275+$G$334+$G$392+SUM($G$397:G433)</f>
        <v>4812.8420000000006</v>
      </c>
    </row>
    <row r="434" spans="1:12" ht="15" customHeight="1" x14ac:dyDescent="0.25">
      <c r="A434" s="18">
        <v>44094</v>
      </c>
      <c r="B434" s="3">
        <v>4.37</v>
      </c>
      <c r="C434" s="3">
        <v>3.81</v>
      </c>
      <c r="D434" s="3">
        <v>4.8600000000000003</v>
      </c>
      <c r="E434" s="3"/>
      <c r="F434" s="3"/>
      <c r="G434" s="3">
        <f t="shared" si="33"/>
        <v>13.04</v>
      </c>
      <c r="I434" s="47"/>
      <c r="K434" s="41"/>
      <c r="L434" s="3">
        <f>$G$40+$G$100+$G$159+$G$217+$G$275+$G$334+$G$392+SUM($G$397:G434)</f>
        <v>4825.8820000000005</v>
      </c>
    </row>
    <row r="435" spans="1:12" ht="15" customHeight="1" x14ac:dyDescent="0.25">
      <c r="A435" s="18">
        <v>44101</v>
      </c>
      <c r="B435" s="3">
        <v>4.66</v>
      </c>
      <c r="C435" s="3">
        <v>3.73</v>
      </c>
      <c r="D435" s="3">
        <v>4.9000000000000004</v>
      </c>
      <c r="E435" s="3"/>
      <c r="F435" s="3"/>
      <c r="G435" s="3">
        <f t="shared" ref="G435" si="34">SUM(B435:F435)</f>
        <v>13.290000000000001</v>
      </c>
      <c r="I435" s="47"/>
      <c r="K435" s="41"/>
      <c r="L435" s="3">
        <f>$G$40+$G$100+$G$159+$G$217+$G$275+$G$334+$G$392+SUM($G$397:G435)</f>
        <v>4839.1720000000005</v>
      </c>
    </row>
    <row r="436" spans="1:12" ht="15" customHeight="1" x14ac:dyDescent="0.25">
      <c r="A436" s="18">
        <v>44108</v>
      </c>
      <c r="B436" s="3">
        <v>4.25</v>
      </c>
      <c r="C436" s="3">
        <v>3.86</v>
      </c>
      <c r="D436" s="3">
        <v>5.08</v>
      </c>
      <c r="E436" s="3"/>
      <c r="F436" s="3"/>
      <c r="G436" s="3">
        <f t="shared" ref="G436" si="35">SUM(B436:F436)</f>
        <v>13.19</v>
      </c>
      <c r="I436" s="47"/>
      <c r="K436" s="41"/>
      <c r="L436" s="3">
        <f>$G$40+$G$100+$G$159+$G$217+$G$275+$G$334+$G$392+SUM($G$397:G436)</f>
        <v>4852.3620000000001</v>
      </c>
    </row>
    <row r="437" spans="1:12" ht="15" customHeight="1" x14ac:dyDescent="0.25">
      <c r="A437" s="18">
        <v>44115</v>
      </c>
      <c r="B437" s="3">
        <v>4.6100000000000003</v>
      </c>
      <c r="C437" s="3">
        <v>3.78</v>
      </c>
      <c r="D437" s="3">
        <v>4.88</v>
      </c>
      <c r="E437" s="3"/>
      <c r="F437" s="3"/>
      <c r="G437" s="3">
        <f t="shared" ref="G437" si="36">SUM(B437:F437)</f>
        <v>13.27</v>
      </c>
      <c r="I437" s="47"/>
      <c r="K437" s="41"/>
      <c r="L437" s="3">
        <f>$G$40+$G$100+$G$159+$G$217+$G$275+$G$334+$G$392+SUM($G$397:G437)</f>
        <v>4865.6320000000005</v>
      </c>
    </row>
    <row r="438" spans="1:12" ht="15" customHeight="1" x14ac:dyDescent="0.25">
      <c r="A438" s="18">
        <v>44122</v>
      </c>
      <c r="B438" s="13">
        <v>4.96</v>
      </c>
      <c r="C438" s="3">
        <v>3.68</v>
      </c>
      <c r="D438" s="3">
        <v>5.36</v>
      </c>
      <c r="E438" s="3"/>
      <c r="F438" s="3"/>
      <c r="G438" s="3">
        <f t="shared" ref="G438" si="37">SUM(B438:F438)</f>
        <v>14</v>
      </c>
      <c r="H438" s="19" t="s">
        <v>158</v>
      </c>
      <c r="I438" s="19"/>
      <c r="J438" s="19"/>
      <c r="K438" s="41"/>
      <c r="L438" s="3">
        <f>$G$40+$G$100+$G$159+$G$217+$G$275+$G$334+$G$392+SUM($G$397:G438)</f>
        <v>4879.6320000000005</v>
      </c>
    </row>
    <row r="439" spans="1:12" ht="15" customHeight="1" x14ac:dyDescent="0.25">
      <c r="A439" s="18">
        <v>44129</v>
      </c>
      <c r="B439" s="3">
        <v>4.33</v>
      </c>
      <c r="C439" s="3">
        <v>3.68</v>
      </c>
      <c r="D439" s="3">
        <v>4.5999999999999996</v>
      </c>
      <c r="E439" s="3"/>
      <c r="F439" s="3"/>
      <c r="G439" s="3">
        <f t="shared" ref="G439" si="38">SUM(B439:F439)</f>
        <v>12.61</v>
      </c>
      <c r="I439" s="47"/>
      <c r="K439" s="41"/>
      <c r="L439" s="3">
        <f>$G$40+$G$100+$G$159+$G$217+$G$275+$G$334+$G$392+SUM($G$397:G439)</f>
        <v>4892.2420000000002</v>
      </c>
    </row>
    <row r="440" spans="1:12" ht="15" customHeight="1" x14ac:dyDescent="0.25">
      <c r="A440" s="18">
        <v>44136</v>
      </c>
      <c r="B440" s="3">
        <v>4.04</v>
      </c>
      <c r="C440" s="3">
        <v>3.68</v>
      </c>
      <c r="D440" s="3">
        <v>5.03</v>
      </c>
      <c r="E440" s="3"/>
      <c r="F440" s="3"/>
      <c r="G440" s="3">
        <f t="shared" ref="G440" si="39">SUM(B440:F440)</f>
        <v>12.75</v>
      </c>
      <c r="I440" s="47"/>
      <c r="K440" s="41"/>
      <c r="L440" s="3">
        <f>$G$40+$G$100+$G$159+$G$217+$G$275+$G$334+$G$392+SUM($G$397:G440)</f>
        <v>4904.9920000000002</v>
      </c>
    </row>
    <row r="441" spans="1:12" ht="15" customHeight="1" x14ac:dyDescent="0.25">
      <c r="A441" s="18">
        <v>44143</v>
      </c>
      <c r="B441" s="3">
        <v>4.08</v>
      </c>
      <c r="C441" s="3">
        <v>3.89</v>
      </c>
      <c r="D441" s="3">
        <f>3.75+1.1</f>
        <v>4.8499999999999996</v>
      </c>
      <c r="E441" s="13">
        <v>0.3</v>
      </c>
      <c r="F441" s="3"/>
      <c r="G441" s="3">
        <f t="shared" ref="G441" si="40">SUM(B441:F441)</f>
        <v>13.120000000000001</v>
      </c>
      <c r="H441" s="19" t="s">
        <v>131</v>
      </c>
      <c r="I441" s="19"/>
      <c r="K441" s="41"/>
      <c r="L441" s="3">
        <f>$G$40+$G$100+$G$159+$G$217+$G$275+$G$334+$G$392+SUM($G$397:G441)</f>
        <v>4918.1120000000001</v>
      </c>
    </row>
    <row r="442" spans="1:12" ht="15" customHeight="1" x14ac:dyDescent="0.25">
      <c r="A442" s="18">
        <v>44150</v>
      </c>
      <c r="B442" s="3">
        <v>4.33</v>
      </c>
      <c r="C442" s="3">
        <v>3.71</v>
      </c>
      <c r="D442" s="3">
        <v>4.88</v>
      </c>
      <c r="E442" s="3"/>
      <c r="F442" s="3"/>
      <c r="G442" s="3">
        <f t="shared" ref="G442" si="41">SUM(B442:F442)</f>
        <v>12.919999999999998</v>
      </c>
      <c r="I442" s="47"/>
      <c r="K442" s="41"/>
      <c r="L442" s="3">
        <f>$G$40+$G$100+$G$159+$G$217+$G$275+$G$334+$G$392+SUM($G$397:G442)</f>
        <v>4931.0320000000002</v>
      </c>
    </row>
    <row r="443" spans="1:12" ht="15" customHeight="1" x14ac:dyDescent="0.25">
      <c r="A443" s="18">
        <v>44157</v>
      </c>
      <c r="B443" s="3">
        <v>4.42</v>
      </c>
      <c r="C443" s="3">
        <v>3.91</v>
      </c>
      <c r="D443" s="3">
        <v>4.7699999999999996</v>
      </c>
      <c r="E443" s="3"/>
      <c r="F443" s="3"/>
      <c r="G443" s="3">
        <f t="shared" ref="G443" si="42">SUM(B443:F443)</f>
        <v>13.1</v>
      </c>
      <c r="I443" s="47"/>
      <c r="K443" s="41"/>
      <c r="L443" s="3">
        <f>$G$40+$G$100+$G$159+$G$217+$G$275+$G$334+$G$392+SUM($G$397:G443)</f>
        <v>4944.1320000000005</v>
      </c>
    </row>
    <row r="444" spans="1:12" ht="15" customHeight="1" x14ac:dyDescent="0.25">
      <c r="A444" s="18">
        <v>44164</v>
      </c>
      <c r="B444" s="3">
        <v>4.8099999999999996</v>
      </c>
      <c r="C444" s="3">
        <v>3.95</v>
      </c>
      <c r="D444" s="3">
        <v>4.9800000000000004</v>
      </c>
      <c r="E444" s="13">
        <v>3.48</v>
      </c>
      <c r="F444" s="3"/>
      <c r="G444" s="3">
        <f t="shared" ref="G444" si="43">SUM(B444:F444)</f>
        <v>17.22</v>
      </c>
      <c r="H444" s="19" t="s">
        <v>132</v>
      </c>
      <c r="I444" s="19"/>
      <c r="J444" s="19"/>
      <c r="K444" s="41"/>
      <c r="L444" s="3">
        <f>$G$40+$G$100+$G$159+$G$217+$G$275+$G$334+$G$392+SUM($G$397:G444)</f>
        <v>4961.3519999999999</v>
      </c>
    </row>
    <row r="445" spans="1:12" ht="15" customHeight="1" x14ac:dyDescent="0.25">
      <c r="A445" s="18">
        <v>44171</v>
      </c>
      <c r="B445" s="13">
        <v>4.8</v>
      </c>
      <c r="C445" s="3">
        <v>3.75</v>
      </c>
      <c r="D445" s="3">
        <v>5.71</v>
      </c>
      <c r="E445" s="3"/>
      <c r="F445" s="3"/>
      <c r="G445" s="3">
        <f t="shared" ref="G445" si="44">SUM(B445:F445)</f>
        <v>14.260000000000002</v>
      </c>
      <c r="H445" s="19" t="s">
        <v>23</v>
      </c>
      <c r="I445" s="19"/>
      <c r="K445" s="41"/>
      <c r="L445" s="3">
        <f>$G$40+$G$100+$G$159+$G$217+$G$275+$G$334+$G$392+SUM($G$397:G445)</f>
        <v>4975.6120000000001</v>
      </c>
    </row>
    <row r="446" spans="1:12" ht="15" customHeight="1" x14ac:dyDescent="0.25">
      <c r="A446" s="18">
        <v>44178</v>
      </c>
      <c r="B446" s="13">
        <v>4.3899999999999997</v>
      </c>
      <c r="C446" s="3">
        <v>3.65</v>
      </c>
      <c r="D446" s="3">
        <v>4.96</v>
      </c>
      <c r="E446" s="3"/>
      <c r="F446" s="3"/>
      <c r="G446" s="3">
        <f t="shared" ref="G446:G448" si="45">SUM(B446:F446)</f>
        <v>13</v>
      </c>
      <c r="H446" s="19" t="s">
        <v>133</v>
      </c>
      <c r="I446" s="19"/>
      <c r="K446" s="41"/>
      <c r="L446" s="3">
        <f>$G$40+$G$100+$G$159+$G$217+$G$275+$G$334+$G$392+SUM($G$397:G446)</f>
        <v>4988.6120000000001</v>
      </c>
    </row>
    <row r="447" spans="1:12" ht="15" customHeight="1" x14ac:dyDescent="0.25">
      <c r="A447" s="18">
        <v>44187</v>
      </c>
      <c r="B447" s="3">
        <v>4.8499999999999996</v>
      </c>
      <c r="C447" s="3">
        <v>3.88</v>
      </c>
      <c r="D447" s="13">
        <v>5.48</v>
      </c>
      <c r="E447" s="3"/>
      <c r="F447" s="3"/>
      <c r="G447" s="3">
        <f t="shared" si="45"/>
        <v>14.21</v>
      </c>
      <c r="H447" s="19" t="s">
        <v>155</v>
      </c>
      <c r="I447" s="19"/>
      <c r="K447" s="41"/>
      <c r="L447" s="3">
        <f>$G$40+$G$100+$G$159+$G$217+$G$275+$G$334+$G$392+SUM($G$397:G447)</f>
        <v>5002.8220000000001</v>
      </c>
    </row>
    <row r="448" spans="1:12" ht="15" customHeight="1" x14ac:dyDescent="0.25">
      <c r="A448" s="18">
        <v>44194</v>
      </c>
      <c r="B448" s="13">
        <v>4.7</v>
      </c>
      <c r="C448" s="3">
        <v>3.92</v>
      </c>
      <c r="D448" s="3">
        <v>4.9800000000000004</v>
      </c>
      <c r="E448" s="3"/>
      <c r="F448" s="3"/>
      <c r="G448" s="3">
        <f t="shared" si="45"/>
        <v>13.600000000000001</v>
      </c>
      <c r="H448" s="19" t="s">
        <v>155</v>
      </c>
      <c r="I448" s="19"/>
      <c r="K448" s="41"/>
      <c r="L448" s="3">
        <f>$G$40+$G$100+$G$159+$G$217+$G$275+$G$334+$G$392+SUM($G$397:G448)</f>
        <v>5016.4220000000005</v>
      </c>
    </row>
    <row r="449" spans="1:12" ht="15" customHeight="1" x14ac:dyDescent="0.25">
      <c r="A449" s="18"/>
      <c r="B449" s="4" t="s">
        <v>0</v>
      </c>
      <c r="C449" s="4" t="s">
        <v>0</v>
      </c>
      <c r="D449" s="4" t="s">
        <v>0</v>
      </c>
      <c r="E449" s="4" t="s">
        <v>0</v>
      </c>
      <c r="F449" s="4" t="s">
        <v>0</v>
      </c>
      <c r="G449" s="4" t="s">
        <v>7</v>
      </c>
      <c r="K449" s="8"/>
    </row>
    <row r="450" spans="1:12" ht="18.75" x14ac:dyDescent="0.25">
      <c r="A450" s="5">
        <f>COUNTIF(B397:F449,"&gt;0")</f>
        <v>160</v>
      </c>
      <c r="B450" s="3">
        <f>SUM(B397:B449)</f>
        <v>231.77000000000004</v>
      </c>
      <c r="C450" s="3">
        <f>SUM(C397:C449)</f>
        <v>195.15</v>
      </c>
      <c r="D450" s="3">
        <f>SUM(D397:D449)</f>
        <v>260.31000000000006</v>
      </c>
      <c r="E450" s="3">
        <f>SUM(E397:E449)</f>
        <v>10.959999999999999</v>
      </c>
      <c r="F450" s="3">
        <f>SUM(F397:F449)</f>
        <v>0</v>
      </c>
      <c r="G450" s="6">
        <f>SUM(B450:F450)</f>
        <v>698.19000000000017</v>
      </c>
      <c r="H450" s="62" t="s">
        <v>127</v>
      </c>
      <c r="I450" s="63"/>
      <c r="K450" s="8"/>
    </row>
    <row r="451" spans="1:12" x14ac:dyDescent="0.25">
      <c r="B451" s="1"/>
      <c r="K451" s="8"/>
    </row>
    <row r="452" spans="1:12" ht="18.75" x14ac:dyDescent="0.25">
      <c r="B452" s="23">
        <f>AVERAGE(B397:B449)</f>
        <v>4.4571153846153857</v>
      </c>
      <c r="C452" s="23">
        <f t="shared" ref="C452:D452" si="46">AVERAGE(C397:C449)</f>
        <v>3.7528846153846156</v>
      </c>
      <c r="D452" s="23">
        <f t="shared" si="46"/>
        <v>5.0059615384615395</v>
      </c>
      <c r="E452" s="3"/>
      <c r="F452" s="3"/>
      <c r="G452" s="23">
        <f>AVERAGE(G397:G449)</f>
        <v>13.426730769230774</v>
      </c>
      <c r="H452" s="58" t="s">
        <v>134</v>
      </c>
      <c r="I452" s="59"/>
      <c r="K452" s="8"/>
    </row>
    <row r="453" spans="1:12" x14ac:dyDescent="0.25">
      <c r="B453" s="1"/>
      <c r="I453" s="47"/>
      <c r="K453" s="8"/>
    </row>
    <row r="454" spans="1:12" x14ac:dyDescent="0.25">
      <c r="B454" s="1"/>
      <c r="I454" s="47"/>
      <c r="K454" s="8"/>
    </row>
    <row r="455" spans="1:12" ht="15" customHeight="1" x14ac:dyDescent="0.25">
      <c r="A455" s="18">
        <v>44199</v>
      </c>
      <c r="B455" s="13">
        <v>5.31</v>
      </c>
      <c r="C455" s="3">
        <v>3.87</v>
      </c>
      <c r="D455" s="3">
        <v>4.8</v>
      </c>
      <c r="E455" s="3"/>
      <c r="F455" s="3"/>
      <c r="G455" s="3">
        <f t="shared" ref="G455" si="47">SUM(B455:F455)</f>
        <v>13.98</v>
      </c>
      <c r="H455" s="19" t="s">
        <v>142</v>
      </c>
      <c r="I455" s="19"/>
      <c r="K455" s="41"/>
      <c r="L455" s="3">
        <f>$G$40+$G$100+$G$159+$G$217+$G$275+$G$334+$G$392+$G$450+SUM($G$455:G455)</f>
        <v>5030.402</v>
      </c>
    </row>
    <row r="456" spans="1:12" ht="15" customHeight="1" x14ac:dyDescent="0.25">
      <c r="A456" s="18">
        <v>44206</v>
      </c>
      <c r="B456" s="13">
        <v>4.5199999999999996</v>
      </c>
      <c r="C456" s="3">
        <v>3.81</v>
      </c>
      <c r="D456" s="3">
        <v>5.05</v>
      </c>
      <c r="E456" s="3"/>
      <c r="F456" s="3"/>
      <c r="G456" s="3">
        <f>SUM(B456:F456)</f>
        <v>13.379999999999999</v>
      </c>
      <c r="H456" s="19" t="s">
        <v>141</v>
      </c>
      <c r="I456" s="19"/>
      <c r="J456" s="19"/>
      <c r="K456" s="41"/>
      <c r="L456" s="3">
        <f>$G$40+$G$100+$G$159+$G$217+$G$275+$G$334+$G$392+$G$450+SUM($G$455:G456)</f>
        <v>5043.7820000000002</v>
      </c>
    </row>
    <row r="457" spans="1:12" ht="15" customHeight="1" x14ac:dyDescent="0.25">
      <c r="A457" s="18">
        <v>44213</v>
      </c>
      <c r="B457" s="13">
        <v>4.5199999999999996</v>
      </c>
      <c r="C457" s="3">
        <v>3.56</v>
      </c>
      <c r="D457" s="3">
        <v>4.99</v>
      </c>
      <c r="E457" s="3"/>
      <c r="F457" s="3"/>
      <c r="G457" s="3">
        <f t="shared" ref="G457" si="48">SUM(B457:F457)</f>
        <v>13.07</v>
      </c>
      <c r="H457" s="19" t="s">
        <v>142</v>
      </c>
      <c r="I457" s="19"/>
      <c r="J457" s="19"/>
      <c r="K457" s="41"/>
      <c r="L457" s="3">
        <f>$G$40+$G$100+$G$159+$G$217+$G$275+$G$334+$G$392+$G$450+SUM($G$455:G457)</f>
        <v>5056.8520000000008</v>
      </c>
    </row>
    <row r="458" spans="1:12" ht="15" customHeight="1" x14ac:dyDescent="0.25">
      <c r="A458" s="18">
        <v>44220</v>
      </c>
      <c r="B458" s="13">
        <v>4.7300000000000004</v>
      </c>
      <c r="C458" s="3">
        <v>3.85</v>
      </c>
      <c r="D458" s="3">
        <v>4.9400000000000004</v>
      </c>
      <c r="E458" s="3"/>
      <c r="F458" s="3"/>
      <c r="G458" s="3">
        <f t="shared" ref="G458:G462" si="49">SUM(B458:F458)</f>
        <v>13.52</v>
      </c>
      <c r="H458" s="19" t="s">
        <v>142</v>
      </c>
      <c r="I458" s="19"/>
      <c r="J458" s="19"/>
      <c r="K458" s="41"/>
      <c r="L458" s="3">
        <f>$G$40+$G$100+$G$159+$G$217+$G$275+$G$334+$G$392+$G$450+SUM($G$455:G458)</f>
        <v>5070.3720000000003</v>
      </c>
    </row>
    <row r="459" spans="1:12" ht="15" customHeight="1" x14ac:dyDescent="0.25">
      <c r="A459" s="18">
        <v>44227</v>
      </c>
      <c r="B459" s="13">
        <v>4.9400000000000004</v>
      </c>
      <c r="C459" s="3">
        <v>3.57</v>
      </c>
      <c r="D459" s="13">
        <v>5.65</v>
      </c>
      <c r="E459" s="3"/>
      <c r="F459" s="3"/>
      <c r="G459" s="3">
        <f t="shared" si="49"/>
        <v>14.16</v>
      </c>
      <c r="H459" s="19" t="s">
        <v>143</v>
      </c>
      <c r="I459" s="19"/>
      <c r="J459" s="19"/>
      <c r="K459" s="41"/>
      <c r="L459" s="3">
        <f>$G$40+$G$100+$G$159+$G$217+$G$275+$G$334+$G$392+$G$450+SUM($G$455:G459)</f>
        <v>5084.5320000000002</v>
      </c>
    </row>
    <row r="460" spans="1:12" ht="15" customHeight="1" x14ac:dyDescent="0.25">
      <c r="A460" s="18">
        <v>44234</v>
      </c>
      <c r="B460" s="13">
        <v>4.53</v>
      </c>
      <c r="C460" s="13">
        <v>4.09</v>
      </c>
      <c r="D460" s="13">
        <v>4.97</v>
      </c>
      <c r="E460" s="3"/>
      <c r="F460" s="3"/>
      <c r="G460" s="3">
        <f t="shared" si="49"/>
        <v>13.59</v>
      </c>
      <c r="H460" s="19" t="s">
        <v>144</v>
      </c>
      <c r="I460" s="19"/>
      <c r="J460" s="19"/>
      <c r="K460" s="41"/>
      <c r="L460" s="3">
        <f>$G$40+$G$100+$G$159+$G$217+$G$275+$G$334+$G$392+$G$450+SUM($G$455:G460)</f>
        <v>5098.1220000000003</v>
      </c>
    </row>
    <row r="461" spans="1:12" ht="15" customHeight="1" x14ac:dyDescent="0.25">
      <c r="A461" s="18">
        <v>44241</v>
      </c>
      <c r="B461" s="3">
        <v>4.47</v>
      </c>
      <c r="C461" s="3">
        <v>3.42</v>
      </c>
      <c r="D461" s="3">
        <v>4.0199999999999996</v>
      </c>
      <c r="E461" s="3"/>
      <c r="F461" s="3"/>
      <c r="G461" s="3">
        <f t="shared" si="49"/>
        <v>11.91</v>
      </c>
      <c r="I461" s="47"/>
      <c r="K461" s="41"/>
      <c r="L461" s="3">
        <f>$G$40+$G$100+$G$159+$G$217+$G$275+$G$334+$G$392+$G$450+SUM($G$455:G461)</f>
        <v>5110.0320000000002</v>
      </c>
    </row>
    <row r="462" spans="1:12" ht="15" customHeight="1" x14ac:dyDescent="0.25">
      <c r="A462" s="18">
        <v>44248</v>
      </c>
      <c r="B462" s="13">
        <v>4.3</v>
      </c>
      <c r="C462" s="3">
        <v>3.92</v>
      </c>
      <c r="D462" s="3">
        <v>4.79</v>
      </c>
      <c r="E462" s="3"/>
      <c r="F462" s="3"/>
      <c r="G462" s="3">
        <f t="shared" si="49"/>
        <v>13.009999999999998</v>
      </c>
      <c r="H462" s="19" t="s">
        <v>23</v>
      </c>
      <c r="I462" s="19"/>
      <c r="K462" s="41"/>
      <c r="L462" s="3">
        <f>$G$40+$G$100+$G$159+$G$217+$G$275+$G$334+$G$392+$G$450+SUM($G$455:G462)</f>
        <v>5123.0420000000004</v>
      </c>
    </row>
    <row r="463" spans="1:12" ht="15" customHeight="1" x14ac:dyDescent="0.25">
      <c r="A463" s="18">
        <v>44255</v>
      </c>
      <c r="B463" s="3">
        <v>4.5199999999999996</v>
      </c>
      <c r="C463" s="3">
        <v>3.91</v>
      </c>
      <c r="D463" s="13">
        <v>5.65</v>
      </c>
      <c r="E463" s="3"/>
      <c r="F463" s="3"/>
      <c r="G463" s="3">
        <f t="shared" ref="G463:G506" si="50">SUM(B463:F463)</f>
        <v>14.08</v>
      </c>
      <c r="H463" s="19" t="s">
        <v>155</v>
      </c>
      <c r="I463" s="19"/>
      <c r="K463" s="41"/>
      <c r="L463" s="3">
        <f>$G$40+$G$100+$G$159+$G$217+$G$275+$G$334+$G$392+$G$450+SUM($G$455:G463)</f>
        <v>5137.1220000000003</v>
      </c>
    </row>
    <row r="464" spans="1:12" ht="15" customHeight="1" x14ac:dyDescent="0.25">
      <c r="A464" s="18">
        <v>44262</v>
      </c>
      <c r="B464" s="3">
        <v>4.3</v>
      </c>
      <c r="C464" s="3">
        <v>3.77</v>
      </c>
      <c r="D464" s="3">
        <v>5.1100000000000003</v>
      </c>
      <c r="E464" s="3"/>
      <c r="F464" s="3"/>
      <c r="G464" s="3">
        <f t="shared" si="50"/>
        <v>13.18</v>
      </c>
      <c r="I464" s="47"/>
      <c r="K464" s="41"/>
      <c r="L464" s="3">
        <f>$G$40+$G$100+$G$159+$G$217+$G$275+$G$334+$G$392+$G$450+SUM($G$455:G464)</f>
        <v>5150.3020000000006</v>
      </c>
    </row>
    <row r="465" spans="1:12" ht="15" customHeight="1" x14ac:dyDescent="0.25">
      <c r="A465" s="18">
        <v>44269</v>
      </c>
      <c r="B465" s="3">
        <v>4.4000000000000004</v>
      </c>
      <c r="C465" s="3">
        <v>3.55</v>
      </c>
      <c r="D465" s="3">
        <v>5.29</v>
      </c>
      <c r="E465" s="3"/>
      <c r="F465" s="3"/>
      <c r="G465" s="3">
        <f t="shared" si="50"/>
        <v>13.24</v>
      </c>
      <c r="I465" s="47"/>
      <c r="K465" s="41"/>
      <c r="L465" s="3">
        <f>$G$40+$G$100+$G$159+$G$217+$G$275+$G$334+$G$392+$G$450+SUM($G$455:G465)</f>
        <v>5163.5420000000004</v>
      </c>
    </row>
    <row r="466" spans="1:12" ht="15" customHeight="1" x14ac:dyDescent="0.25">
      <c r="A466" s="18">
        <v>44276</v>
      </c>
      <c r="B466" s="13">
        <v>5.45</v>
      </c>
      <c r="C466" s="3">
        <v>4.0599999999999996</v>
      </c>
      <c r="D466" s="3">
        <v>5.13</v>
      </c>
      <c r="E466" s="3"/>
      <c r="F466" s="3"/>
      <c r="G466" s="3">
        <f t="shared" si="50"/>
        <v>14.64</v>
      </c>
      <c r="H466" s="19" t="s">
        <v>156</v>
      </c>
      <c r="I466" s="19"/>
      <c r="J466" s="19"/>
      <c r="K466" s="41"/>
      <c r="L466" s="3">
        <f>$G$40+$G$100+$G$159+$G$217+$G$275+$G$334+$G$392+$G$450+SUM($G$455:G466)</f>
        <v>5178.1820000000007</v>
      </c>
    </row>
    <row r="467" spans="1:12" ht="15" customHeight="1" x14ac:dyDescent="0.25">
      <c r="A467" s="18">
        <v>44283</v>
      </c>
      <c r="B467" s="3">
        <v>4.5599999999999996</v>
      </c>
      <c r="C467" s="3">
        <v>4.37</v>
      </c>
      <c r="D467" s="3">
        <v>4.95</v>
      </c>
      <c r="E467" s="3"/>
      <c r="F467" s="3"/>
      <c r="G467" s="3">
        <f t="shared" si="50"/>
        <v>13.879999999999999</v>
      </c>
      <c r="I467" s="47"/>
      <c r="K467" s="41"/>
      <c r="L467" s="3">
        <f>$G$40+$G$100+$G$159+$G$217+$G$275+$G$334+$G$392+$G$450+SUM($G$455:G467)</f>
        <v>5192.0620000000008</v>
      </c>
    </row>
    <row r="468" spans="1:12" ht="15" customHeight="1" x14ac:dyDescent="0.25">
      <c r="A468" s="18">
        <v>44290</v>
      </c>
      <c r="B468" s="3">
        <v>4.5999999999999996</v>
      </c>
      <c r="C468" s="3">
        <v>3.71</v>
      </c>
      <c r="D468" s="3">
        <v>4.91</v>
      </c>
      <c r="E468" s="3"/>
      <c r="F468" s="3"/>
      <c r="G468" s="3">
        <f t="shared" si="50"/>
        <v>13.219999999999999</v>
      </c>
      <c r="I468" s="47"/>
      <c r="K468" s="41"/>
      <c r="L468" s="3">
        <f>$G$40+$G$100+$G$159+$G$217+$G$275+$G$334+$G$392+$G$450+SUM($G$455:G468)</f>
        <v>5205.2820000000002</v>
      </c>
    </row>
    <row r="469" spans="1:12" ht="15" customHeight="1" x14ac:dyDescent="0.25">
      <c r="A469" s="18">
        <v>44297</v>
      </c>
      <c r="B469" s="13">
        <v>4.57</v>
      </c>
      <c r="C469" s="3">
        <v>4.0199999999999996</v>
      </c>
      <c r="D469" s="3">
        <v>4.74</v>
      </c>
      <c r="E469" s="3"/>
      <c r="F469" s="3"/>
      <c r="G469" s="3">
        <f t="shared" si="50"/>
        <v>13.33</v>
      </c>
      <c r="H469" s="19" t="s">
        <v>23</v>
      </c>
      <c r="I469" s="19"/>
      <c r="K469" s="41"/>
      <c r="L469" s="3">
        <f>$G$40+$G$100+$G$159+$G$217+$G$275+$G$334+$G$392+$G$450+SUM($G$455:G469)</f>
        <v>5218.6120000000001</v>
      </c>
    </row>
    <row r="470" spans="1:12" ht="15" customHeight="1" x14ac:dyDescent="0.25">
      <c r="A470" s="18">
        <v>44304</v>
      </c>
      <c r="B470" s="13">
        <v>4.84</v>
      </c>
      <c r="C470" s="3">
        <v>3.79</v>
      </c>
      <c r="D470" s="3">
        <v>5.17</v>
      </c>
      <c r="E470" s="3"/>
      <c r="F470" s="3"/>
      <c r="G470" s="3">
        <f t="shared" si="50"/>
        <v>13.799999999999999</v>
      </c>
      <c r="H470" s="19" t="s">
        <v>145</v>
      </c>
      <c r="I470" s="19"/>
      <c r="K470" s="41"/>
      <c r="L470" s="3">
        <f>$G$40+$G$100+$G$159+$G$217+$G$275+$G$334+$G$392+$G$450+SUM($G$455:G470)</f>
        <v>5232.4120000000003</v>
      </c>
    </row>
    <row r="471" spans="1:12" ht="15" customHeight="1" x14ac:dyDescent="0.25">
      <c r="A471" s="18">
        <v>44311</v>
      </c>
      <c r="B471" s="13">
        <v>4.79</v>
      </c>
      <c r="C471" s="3">
        <v>3.97</v>
      </c>
      <c r="D471" s="3">
        <v>5.25</v>
      </c>
      <c r="E471" s="3"/>
      <c r="F471" s="3"/>
      <c r="G471" s="3">
        <f t="shared" si="50"/>
        <v>14.01</v>
      </c>
      <c r="H471" s="19" t="s">
        <v>157</v>
      </c>
      <c r="I471" s="19"/>
      <c r="J471" s="19"/>
      <c r="K471" s="41"/>
      <c r="L471" s="3">
        <f>$G$40+$G$100+$G$159+$G$217+$G$275+$G$334+$G$392+$G$450+SUM($G$455:G471)</f>
        <v>5246.4220000000005</v>
      </c>
    </row>
    <row r="472" spans="1:12" ht="15" customHeight="1" x14ac:dyDescent="0.25">
      <c r="A472" s="18">
        <v>44318</v>
      </c>
      <c r="B472" s="3">
        <v>4.7300000000000004</v>
      </c>
      <c r="C472" s="3">
        <v>4.03</v>
      </c>
      <c r="D472" s="3">
        <v>4.99</v>
      </c>
      <c r="E472" s="3"/>
      <c r="F472" s="3"/>
      <c r="G472" s="3">
        <f t="shared" si="50"/>
        <v>13.750000000000002</v>
      </c>
      <c r="I472" s="47"/>
      <c r="K472" s="41"/>
      <c r="L472" s="3">
        <f>$G$40+$G$100+$G$159+$G$217+$G$275+$G$334+$G$392+$G$450+SUM($G$455:G472)</f>
        <v>5260.1720000000005</v>
      </c>
    </row>
    <row r="473" spans="1:12" ht="15" customHeight="1" x14ac:dyDescent="0.25">
      <c r="A473" s="18">
        <v>44325</v>
      </c>
      <c r="B473" s="13">
        <v>4.8600000000000003</v>
      </c>
      <c r="C473" s="3">
        <v>3.85</v>
      </c>
      <c r="D473" s="3">
        <v>5.15</v>
      </c>
      <c r="E473" s="3"/>
      <c r="F473" s="3"/>
      <c r="G473" s="3">
        <f t="shared" si="50"/>
        <v>13.860000000000001</v>
      </c>
      <c r="H473" s="19" t="s">
        <v>23</v>
      </c>
      <c r="I473" s="19"/>
      <c r="K473" s="41"/>
      <c r="L473" s="3">
        <f>$G$40+$G$100+$G$159+$G$217+$G$275+$G$334+$G$392+$G$450+SUM($G$455:G473)</f>
        <v>5274.0320000000002</v>
      </c>
    </row>
    <row r="474" spans="1:12" ht="15" customHeight="1" x14ac:dyDescent="0.25">
      <c r="A474" s="18">
        <v>44332</v>
      </c>
      <c r="B474" s="13">
        <v>4.78</v>
      </c>
      <c r="C474" s="3">
        <v>3.93</v>
      </c>
      <c r="D474" s="3">
        <v>4.88</v>
      </c>
      <c r="E474" s="13">
        <v>3.44</v>
      </c>
      <c r="F474" s="3"/>
      <c r="G474" s="3">
        <f t="shared" si="50"/>
        <v>17.03</v>
      </c>
      <c r="H474" s="19" t="s">
        <v>54</v>
      </c>
      <c r="I474" s="19"/>
      <c r="J474" s="19"/>
      <c r="K474" s="41"/>
      <c r="L474" s="3">
        <f>$G$40+$G$100+$G$159+$G$217+$G$275+$G$334+$G$392+$G$450+SUM($G$455:G474)</f>
        <v>5291.0620000000008</v>
      </c>
    </row>
    <row r="475" spans="1:12" ht="15" customHeight="1" x14ac:dyDescent="0.25">
      <c r="A475" s="18">
        <v>44339</v>
      </c>
      <c r="B475" s="13">
        <v>4.8899999999999997</v>
      </c>
      <c r="C475" s="3">
        <v>4.04</v>
      </c>
      <c r="D475" s="3">
        <v>5.51</v>
      </c>
      <c r="E475" s="3"/>
      <c r="F475" s="3"/>
      <c r="G475" s="3">
        <f t="shared" si="50"/>
        <v>14.44</v>
      </c>
      <c r="H475" s="19" t="s">
        <v>146</v>
      </c>
      <c r="I475" s="19"/>
      <c r="J475" s="19"/>
      <c r="K475" s="41"/>
      <c r="L475" s="3">
        <f>$G$40+$G$100+$G$159+$G$217+$G$275+$G$334+$G$392+$G$450+SUM($G$455:G475)</f>
        <v>5305.5020000000004</v>
      </c>
    </row>
    <row r="476" spans="1:12" ht="15" customHeight="1" x14ac:dyDescent="0.25">
      <c r="A476" s="18">
        <v>44346</v>
      </c>
      <c r="B476" s="3">
        <v>4.3099999999999996</v>
      </c>
      <c r="C476" s="13">
        <v>4.1399999999999997</v>
      </c>
      <c r="D476" s="3">
        <v>4.97</v>
      </c>
      <c r="E476" s="3"/>
      <c r="F476" s="3"/>
      <c r="G476" s="3">
        <f t="shared" si="50"/>
        <v>13.419999999999998</v>
      </c>
      <c r="H476" s="19" t="s">
        <v>147</v>
      </c>
      <c r="I476" s="19"/>
      <c r="K476" s="41"/>
      <c r="L476" s="3">
        <f>$G$40+$G$100+$G$159+$G$217+$G$275+$G$334+$G$392+$G$450+SUM($G$455:G476)</f>
        <v>5318.9220000000005</v>
      </c>
    </row>
    <row r="477" spans="1:12" ht="15" customHeight="1" x14ac:dyDescent="0.25">
      <c r="A477" s="18">
        <v>44353</v>
      </c>
      <c r="B477" s="13">
        <v>4.83</v>
      </c>
      <c r="C477" s="3">
        <v>4.18</v>
      </c>
      <c r="D477" s="3">
        <v>5</v>
      </c>
      <c r="E477" s="3"/>
      <c r="F477" s="3"/>
      <c r="G477" s="3">
        <f t="shared" si="50"/>
        <v>14.01</v>
      </c>
      <c r="H477" s="19" t="s">
        <v>148</v>
      </c>
      <c r="I477" s="19"/>
      <c r="J477" s="19"/>
      <c r="K477" s="41"/>
      <c r="L477" s="3">
        <f>$G$40+$G$100+$G$159+$G$217+$G$275+$G$334+$G$392+$G$450+SUM($G$455:G477)</f>
        <v>5332.9320000000007</v>
      </c>
    </row>
    <row r="478" spans="1:12" ht="15" customHeight="1" x14ac:dyDescent="0.25">
      <c r="A478" s="18">
        <v>44360</v>
      </c>
      <c r="B478" s="3">
        <v>4.51</v>
      </c>
      <c r="C478" s="3">
        <v>3.98</v>
      </c>
      <c r="D478" s="3">
        <v>4.9400000000000004</v>
      </c>
      <c r="E478" s="3"/>
      <c r="F478" s="3"/>
      <c r="G478" s="3">
        <f t="shared" si="50"/>
        <v>13.43</v>
      </c>
      <c r="K478" s="41"/>
      <c r="L478" s="3">
        <f>$G$40+$G$100+$G$159+$G$217+$G$275+$G$334+$G$392+$G$450+SUM($G$455:G478)</f>
        <v>5346.3620000000001</v>
      </c>
    </row>
    <row r="479" spans="1:12" ht="15" customHeight="1" x14ac:dyDescent="0.25">
      <c r="A479" s="18">
        <v>44367</v>
      </c>
      <c r="B479" s="13">
        <v>4.62</v>
      </c>
      <c r="C479" s="3">
        <v>3.96</v>
      </c>
      <c r="D479" s="13">
        <v>5.5</v>
      </c>
      <c r="E479" s="3"/>
      <c r="F479" s="3"/>
      <c r="G479" s="3">
        <f t="shared" si="50"/>
        <v>14.08</v>
      </c>
      <c r="H479" s="19" t="s">
        <v>149</v>
      </c>
      <c r="I479" s="19"/>
      <c r="J479" s="19"/>
      <c r="K479" s="41"/>
      <c r="L479" s="3">
        <f>$G$40+$G$100+$G$159+$G$217+$G$275+$G$334+$G$392+$G$450+SUM($G$455:G479)</f>
        <v>5360.4420000000009</v>
      </c>
    </row>
    <row r="480" spans="1:12" ht="15" customHeight="1" x14ac:dyDescent="0.25">
      <c r="A480" s="18">
        <v>44374</v>
      </c>
      <c r="B480" s="13">
        <v>4.67</v>
      </c>
      <c r="C480" s="3">
        <v>3.83</v>
      </c>
      <c r="D480" s="3">
        <v>4.97</v>
      </c>
      <c r="E480" s="3"/>
      <c r="F480" s="3"/>
      <c r="G480" s="3">
        <f t="shared" si="50"/>
        <v>13.469999999999999</v>
      </c>
      <c r="H480" s="19" t="s">
        <v>23</v>
      </c>
      <c r="I480" s="19"/>
      <c r="K480" s="41"/>
      <c r="L480" s="3">
        <f>$G$40+$G$100+$G$159+$G$217+$G$275+$G$334+$G$392+$G$450+SUM($G$455:G480)</f>
        <v>5373.9120000000003</v>
      </c>
    </row>
    <row r="481" spans="1:12" ht="15" customHeight="1" x14ac:dyDescent="0.25">
      <c r="A481" s="18">
        <v>44381</v>
      </c>
      <c r="B481" s="3">
        <v>4.79</v>
      </c>
      <c r="C481" s="13">
        <v>3.9</v>
      </c>
      <c r="D481" s="3">
        <v>4.8600000000000003</v>
      </c>
      <c r="E481" s="3"/>
      <c r="F481" s="3"/>
      <c r="G481" s="3">
        <f t="shared" si="50"/>
        <v>13.55</v>
      </c>
      <c r="H481" s="19" t="s">
        <v>147</v>
      </c>
      <c r="I481" s="19"/>
      <c r="K481" s="41"/>
      <c r="L481" s="3">
        <f>$G$40+$G$100+$G$159+$G$217+$G$275+$G$334+$G$392+$G$450+SUM($G$455:G481)</f>
        <v>5387.4620000000004</v>
      </c>
    </row>
    <row r="482" spans="1:12" ht="15" customHeight="1" x14ac:dyDescent="0.25">
      <c r="A482" s="18">
        <v>44388</v>
      </c>
      <c r="B482" s="13">
        <v>4.66</v>
      </c>
      <c r="C482" s="13">
        <v>4.38</v>
      </c>
      <c r="D482" s="3">
        <v>5.42</v>
      </c>
      <c r="E482" s="3"/>
      <c r="F482" s="3"/>
      <c r="G482" s="3">
        <f t="shared" si="50"/>
        <v>14.459999999999999</v>
      </c>
      <c r="H482" s="19" t="s">
        <v>150</v>
      </c>
      <c r="I482" s="19"/>
      <c r="J482" s="19"/>
      <c r="K482" s="41"/>
      <c r="L482" s="3">
        <f>$G$40+$G$100+$G$159+$G$217+$G$275+$G$334+$G$392+$G$450+SUM($G$455:G482)</f>
        <v>5401.9220000000005</v>
      </c>
    </row>
    <row r="483" spans="1:12" ht="15" customHeight="1" x14ac:dyDescent="0.25">
      <c r="A483" s="18">
        <v>44395</v>
      </c>
      <c r="B483" s="3">
        <v>4.3</v>
      </c>
      <c r="C483" s="3">
        <v>3.76</v>
      </c>
      <c r="D483" s="3">
        <v>5.15</v>
      </c>
      <c r="E483" s="3"/>
      <c r="F483" s="3"/>
      <c r="G483" s="3">
        <f t="shared" si="50"/>
        <v>13.209999999999999</v>
      </c>
      <c r="K483" s="41" t="s">
        <v>151</v>
      </c>
      <c r="L483" s="3">
        <f>$G$40+$G$100+$G$159+$G$217+$G$275+$G$334+$G$392+$G$450+SUM($G$455:G483)</f>
        <v>5415.1320000000005</v>
      </c>
    </row>
    <row r="484" spans="1:12" ht="15" customHeight="1" x14ac:dyDescent="0.25">
      <c r="A484" s="18">
        <v>44402</v>
      </c>
      <c r="B484" s="3">
        <v>4.34</v>
      </c>
      <c r="C484" s="3">
        <v>3.72</v>
      </c>
      <c r="D484" s="3">
        <v>5</v>
      </c>
      <c r="E484" s="3"/>
      <c r="F484" s="3"/>
      <c r="G484" s="3">
        <f t="shared" si="50"/>
        <v>13.06</v>
      </c>
      <c r="K484" s="41"/>
      <c r="L484" s="3">
        <f>$G$40+$G$100+$G$159+$G$217+$G$275+$G$334+$G$392+$G$450+SUM($G$455:G484)</f>
        <v>5428.1920000000009</v>
      </c>
    </row>
    <row r="485" spans="1:12" ht="15" customHeight="1" x14ac:dyDescent="0.25">
      <c r="A485" s="18">
        <v>44409</v>
      </c>
      <c r="B485" s="13">
        <v>4.55</v>
      </c>
      <c r="C485" s="3">
        <v>3.84</v>
      </c>
      <c r="D485" s="3">
        <v>5.35</v>
      </c>
      <c r="E485" s="3"/>
      <c r="F485" s="3"/>
      <c r="G485" s="3">
        <f t="shared" si="50"/>
        <v>13.74</v>
      </c>
      <c r="H485" s="19" t="s">
        <v>23</v>
      </c>
      <c r="I485" s="19"/>
      <c r="K485" s="41"/>
      <c r="L485" s="3">
        <f>$G$40+$G$100+$G$159+$G$217+$G$275+$G$334+$G$392+$G$450+SUM($G$455:G485)</f>
        <v>5441.9320000000007</v>
      </c>
    </row>
    <row r="486" spans="1:12" ht="15" customHeight="1" x14ac:dyDescent="0.25">
      <c r="A486" s="18">
        <v>44416</v>
      </c>
      <c r="B486" s="3">
        <v>4.46</v>
      </c>
      <c r="C486" s="3">
        <v>3.87</v>
      </c>
      <c r="D486" s="3">
        <v>5.1100000000000003</v>
      </c>
      <c r="E486" s="3"/>
      <c r="F486" s="3"/>
      <c r="G486" s="3">
        <f t="shared" si="50"/>
        <v>13.440000000000001</v>
      </c>
      <c r="K486" s="41"/>
      <c r="L486" s="3">
        <f>$G$40+$G$100+$G$159+$G$217+$G$275+$G$334+$G$392+$G$450+SUM($G$455:G486)</f>
        <v>5455.3720000000003</v>
      </c>
    </row>
    <row r="487" spans="1:12" ht="15" customHeight="1" x14ac:dyDescent="0.25">
      <c r="A487" s="18">
        <v>44423</v>
      </c>
      <c r="B487" s="3">
        <v>4.18</v>
      </c>
      <c r="C487" s="3">
        <v>3.58</v>
      </c>
      <c r="D487" s="3">
        <v>4.75</v>
      </c>
      <c r="E487" s="3"/>
      <c r="F487" s="3"/>
      <c r="G487" s="3">
        <f t="shared" si="50"/>
        <v>12.51</v>
      </c>
      <c r="K487" s="41"/>
      <c r="L487" s="3">
        <f>$G$40+$G$100+$G$159+$G$217+$G$275+$G$334+$G$392+$G$450+SUM($G$455:G487)</f>
        <v>5467.8820000000005</v>
      </c>
    </row>
    <row r="488" spans="1:12" ht="15" customHeight="1" x14ac:dyDescent="0.25">
      <c r="A488" s="18">
        <v>44430</v>
      </c>
      <c r="B488" s="3">
        <v>4.6399999999999997</v>
      </c>
      <c r="C488" s="13">
        <v>3.68</v>
      </c>
      <c r="D488" s="3">
        <v>5.36</v>
      </c>
      <c r="E488" s="3"/>
      <c r="F488" s="3"/>
      <c r="G488" s="3">
        <f t="shared" si="50"/>
        <v>13.68</v>
      </c>
      <c r="H488" s="19" t="s">
        <v>152</v>
      </c>
      <c r="I488" s="19"/>
      <c r="J488" s="19"/>
      <c r="K488" s="41"/>
      <c r="L488" s="3">
        <f>$G$40+$G$100+$G$159+$G$217+$G$275+$G$334+$G$392+$G$450+SUM($G$455:G488)</f>
        <v>5481.5620000000008</v>
      </c>
    </row>
    <row r="489" spans="1:12" ht="15" customHeight="1" x14ac:dyDescent="0.25">
      <c r="A489" s="18">
        <v>44437</v>
      </c>
      <c r="B489" s="3">
        <v>4.3</v>
      </c>
      <c r="C489" s="3">
        <v>3.56</v>
      </c>
      <c r="D489" s="13">
        <v>5.54</v>
      </c>
      <c r="E489" s="3"/>
      <c r="F489" s="3"/>
      <c r="G489" s="3">
        <f t="shared" si="50"/>
        <v>13.399999999999999</v>
      </c>
      <c r="H489" s="19" t="s">
        <v>153</v>
      </c>
      <c r="I489" s="19"/>
      <c r="K489" s="41"/>
      <c r="L489" s="3">
        <f>$G$40+$G$100+$G$159+$G$217+$G$275+$G$334+$G$392+$G$450+SUM($G$455:G489)</f>
        <v>5494.9620000000004</v>
      </c>
    </row>
    <row r="490" spans="1:12" ht="15" customHeight="1" x14ac:dyDescent="0.25">
      <c r="A490" s="18">
        <v>44444</v>
      </c>
      <c r="B490" s="13">
        <v>4.58</v>
      </c>
      <c r="C490" s="3">
        <v>3.89</v>
      </c>
      <c r="D490" s="3">
        <v>5.53</v>
      </c>
      <c r="E490" s="3"/>
      <c r="F490" s="3"/>
      <c r="G490" s="3">
        <f t="shared" si="50"/>
        <v>14</v>
      </c>
      <c r="H490" s="19" t="s">
        <v>154</v>
      </c>
      <c r="I490" s="19"/>
      <c r="J490" s="19"/>
      <c r="K490" s="41"/>
      <c r="L490" s="3">
        <f>$G$40+$G$100+$G$159+$G$217+$G$275+$G$334+$G$392+$G$450+SUM($G$455:G490)</f>
        <v>5508.9620000000004</v>
      </c>
    </row>
    <row r="491" spans="1:12" ht="15" customHeight="1" x14ac:dyDescent="0.25">
      <c r="A491" s="18">
        <v>44451</v>
      </c>
      <c r="B491" s="3">
        <v>4.3</v>
      </c>
      <c r="C491" s="3">
        <v>3.64</v>
      </c>
      <c r="D491" s="3">
        <v>5.01</v>
      </c>
      <c r="E491" s="3"/>
      <c r="F491" s="3"/>
      <c r="G491" s="3">
        <f t="shared" si="50"/>
        <v>12.95</v>
      </c>
      <c r="K491" s="41"/>
      <c r="L491" s="3">
        <f>$G$40+$G$100+$G$159+$G$217+$G$275+$G$334+$G$392+$G$450+SUM($G$455:G491)</f>
        <v>5521.9120000000003</v>
      </c>
    </row>
    <row r="492" spans="1:12" ht="15" customHeight="1" x14ac:dyDescent="0.25">
      <c r="A492" s="18">
        <v>44458</v>
      </c>
      <c r="B492" s="3">
        <v>4.22</v>
      </c>
      <c r="C492" s="3">
        <v>3.91</v>
      </c>
      <c r="D492" s="3">
        <v>5.09</v>
      </c>
      <c r="E492" s="3"/>
      <c r="F492" s="3"/>
      <c r="G492" s="3">
        <f t="shared" si="50"/>
        <v>13.219999999999999</v>
      </c>
      <c r="K492" s="41"/>
      <c r="L492" s="3">
        <f>$G$40+$G$100+$G$159+$G$217+$G$275+$G$334+$G$392+$G$450+SUM($G$455:G492)</f>
        <v>5535.1320000000005</v>
      </c>
    </row>
    <row r="493" spans="1:12" ht="15" customHeight="1" x14ac:dyDescent="0.25">
      <c r="A493" s="18">
        <v>44465</v>
      </c>
      <c r="B493" s="13">
        <v>5.01</v>
      </c>
      <c r="C493" s="3">
        <v>3.69</v>
      </c>
      <c r="D493" s="3">
        <v>5.04</v>
      </c>
      <c r="E493" s="3"/>
      <c r="F493" s="3"/>
      <c r="G493" s="3">
        <f t="shared" si="50"/>
        <v>13.739999999999998</v>
      </c>
      <c r="H493" s="19" t="s">
        <v>23</v>
      </c>
      <c r="I493" s="19"/>
      <c r="K493" s="41"/>
      <c r="L493" s="3">
        <f>$G$40+$G$100+$G$159+$G$217+$G$275+$G$334+$G$392+$G$450+SUM($G$455:G493)</f>
        <v>5548.8720000000003</v>
      </c>
    </row>
    <row r="494" spans="1:12" ht="15" customHeight="1" x14ac:dyDescent="0.25">
      <c r="A494" s="18">
        <v>44472</v>
      </c>
      <c r="B494" s="13">
        <v>4.72</v>
      </c>
      <c r="C494" s="3">
        <v>3.72</v>
      </c>
      <c r="D494" s="3">
        <v>4.79</v>
      </c>
      <c r="E494" s="13">
        <v>1.99</v>
      </c>
      <c r="F494" s="3"/>
      <c r="G494" s="3">
        <f t="shared" si="50"/>
        <v>15.22</v>
      </c>
      <c r="H494" s="19" t="s">
        <v>162</v>
      </c>
      <c r="I494" s="19"/>
      <c r="J494" s="19"/>
      <c r="K494" s="41"/>
      <c r="L494" s="3">
        <f>$G$40+$G$100+$G$159+$G$217+$G$275+$G$334+$G$392+$G$450+SUM($G$455:G494)</f>
        <v>5564.0920000000006</v>
      </c>
    </row>
    <row r="495" spans="1:12" ht="15" customHeight="1" x14ac:dyDescent="0.25">
      <c r="A495" s="18">
        <v>44479</v>
      </c>
      <c r="B495" s="3">
        <v>4.5199999999999996</v>
      </c>
      <c r="C495" s="3">
        <v>3.84</v>
      </c>
      <c r="D495" s="3">
        <v>4.66</v>
      </c>
      <c r="E495" s="3"/>
      <c r="F495" s="3"/>
      <c r="G495" s="3">
        <f t="shared" si="50"/>
        <v>13.02</v>
      </c>
      <c r="K495" s="41"/>
      <c r="L495" s="3">
        <f>$G$40+$G$100+$G$159+$G$217+$G$275+$G$334+$G$392+$G$450+SUM($G$455:G495)</f>
        <v>5577.1120000000001</v>
      </c>
    </row>
    <row r="496" spans="1:12" ht="15" customHeight="1" x14ac:dyDescent="0.25">
      <c r="A496" s="18">
        <v>44486</v>
      </c>
      <c r="B496" s="13">
        <v>4.43</v>
      </c>
      <c r="C496" s="3">
        <v>3.54</v>
      </c>
      <c r="D496" s="3">
        <v>4.66</v>
      </c>
      <c r="E496" s="3"/>
      <c r="F496" s="3"/>
      <c r="G496" s="3">
        <f t="shared" si="50"/>
        <v>12.629999999999999</v>
      </c>
      <c r="H496" s="19" t="s">
        <v>23</v>
      </c>
      <c r="I496" s="19"/>
      <c r="K496" s="41"/>
      <c r="L496" s="3">
        <f>$G$40+$G$100+$G$159+$G$217+$G$275+$G$334+$G$392+$G$450+SUM($G$455:G496)</f>
        <v>5589.7420000000002</v>
      </c>
    </row>
    <row r="497" spans="1:12" ht="15" customHeight="1" x14ac:dyDescent="0.25">
      <c r="A497" s="18">
        <v>44493</v>
      </c>
      <c r="B497" s="3">
        <v>4.4800000000000004</v>
      </c>
      <c r="C497" s="3">
        <v>3.9</v>
      </c>
      <c r="D497" s="3">
        <v>4.79</v>
      </c>
      <c r="E497" s="3"/>
      <c r="F497" s="3"/>
      <c r="G497" s="3">
        <f t="shared" si="50"/>
        <v>13.170000000000002</v>
      </c>
      <c r="K497" s="41"/>
      <c r="L497" s="3">
        <f>$G$40+$G$100+$G$159+$G$217+$G$275+$G$334+$G$392+$G$450+SUM($G$455:G497)</f>
        <v>5602.9120000000003</v>
      </c>
    </row>
    <row r="498" spans="1:12" ht="15" customHeight="1" x14ac:dyDescent="0.25">
      <c r="A498" s="18">
        <v>44500</v>
      </c>
      <c r="B498" s="3">
        <v>4.13</v>
      </c>
      <c r="C498" s="3">
        <v>3.51</v>
      </c>
      <c r="D498" s="3">
        <v>4.96</v>
      </c>
      <c r="E498" s="3"/>
      <c r="F498" s="3"/>
      <c r="G498" s="3">
        <f t="shared" si="50"/>
        <v>12.6</v>
      </c>
      <c r="K498" s="41"/>
      <c r="L498" s="3">
        <f>$G$40+$G$100+$G$159+$G$217+$G$275+$G$334+$G$392+$G$450+SUM($G$455:G498)</f>
        <v>5615.5120000000006</v>
      </c>
    </row>
    <row r="499" spans="1:12" ht="15" customHeight="1" x14ac:dyDescent="0.25">
      <c r="A499" s="18">
        <v>44507</v>
      </c>
      <c r="B499" s="3">
        <v>4.4400000000000004</v>
      </c>
      <c r="C499" s="3">
        <v>3.73</v>
      </c>
      <c r="D499" s="3">
        <v>5.14</v>
      </c>
      <c r="E499" s="3"/>
      <c r="F499" s="3"/>
      <c r="G499" s="3">
        <f t="shared" si="50"/>
        <v>13.309999999999999</v>
      </c>
      <c r="H499" s="19" t="s">
        <v>23</v>
      </c>
      <c r="I499" s="19"/>
      <c r="K499" s="41"/>
      <c r="L499" s="3">
        <f>$G$40+$G$100+$G$159+$G$217+$G$275+$G$334+$G$392+$G$450+SUM($G$455:G499)</f>
        <v>5628.8220000000001</v>
      </c>
    </row>
    <row r="500" spans="1:12" ht="15" customHeight="1" x14ac:dyDescent="0.25">
      <c r="A500" s="18">
        <v>44514</v>
      </c>
      <c r="B500" s="3">
        <v>4.3600000000000003</v>
      </c>
      <c r="C500" s="3">
        <v>3.51</v>
      </c>
      <c r="D500" s="3">
        <v>4.82</v>
      </c>
      <c r="E500" s="3"/>
      <c r="F500" s="3"/>
      <c r="G500" s="3">
        <f t="shared" si="50"/>
        <v>12.690000000000001</v>
      </c>
      <c r="K500" s="41"/>
      <c r="L500" s="3">
        <f>$G$40+$G$100+$G$159+$G$217+$G$275+$G$334+$G$392+$G$450+SUM($G$455:G500)</f>
        <v>5641.5120000000006</v>
      </c>
    </row>
    <row r="501" spans="1:12" ht="15" customHeight="1" x14ac:dyDescent="0.25">
      <c r="A501" s="18">
        <v>44521</v>
      </c>
      <c r="B501" s="3">
        <v>4.22</v>
      </c>
      <c r="C501" s="3">
        <v>3.52</v>
      </c>
      <c r="D501" s="13">
        <v>5.03</v>
      </c>
      <c r="E501" s="3"/>
      <c r="F501" s="3"/>
      <c r="G501" s="3">
        <f t="shared" si="50"/>
        <v>12.77</v>
      </c>
      <c r="H501" s="19" t="s">
        <v>155</v>
      </c>
      <c r="I501" s="19"/>
      <c r="K501" s="41"/>
      <c r="L501" s="3">
        <f>$G$40+$G$100+$G$159+$G$217+$G$275+$G$334+$G$392+$G$450+SUM($G$455:G501)</f>
        <v>5654.2820000000002</v>
      </c>
    </row>
    <row r="502" spans="1:12" ht="15" customHeight="1" x14ac:dyDescent="0.25">
      <c r="A502" s="18">
        <v>44528</v>
      </c>
      <c r="B502" s="13">
        <v>4.5599999999999996</v>
      </c>
      <c r="C502" s="3">
        <v>3.48</v>
      </c>
      <c r="D502" s="3">
        <v>4.95</v>
      </c>
      <c r="E502" s="3"/>
      <c r="F502" s="3"/>
      <c r="G502" s="3">
        <f t="shared" si="50"/>
        <v>12.989999999999998</v>
      </c>
      <c r="H502" s="19" t="s">
        <v>23</v>
      </c>
      <c r="I502" s="19"/>
      <c r="K502" s="41"/>
      <c r="L502" s="3">
        <f>$G$40+$G$100+$G$159+$G$217+$G$275+$G$334+$G$392+$G$450+SUM($G$455:G502)</f>
        <v>5667.2720000000008</v>
      </c>
    </row>
    <row r="503" spans="1:12" ht="15" customHeight="1" x14ac:dyDescent="0.25">
      <c r="A503" s="18">
        <v>44535</v>
      </c>
      <c r="B503" s="3">
        <v>4.4800000000000004</v>
      </c>
      <c r="C503" s="3">
        <v>3.74</v>
      </c>
      <c r="D503" s="3">
        <v>4.96</v>
      </c>
      <c r="E503" s="3"/>
      <c r="F503" s="3"/>
      <c r="G503" s="3">
        <f t="shared" si="50"/>
        <v>13.18</v>
      </c>
      <c r="K503" s="41"/>
      <c r="L503" s="3">
        <f>$G$40+$G$100+$G$159+$G$217+$G$275+$G$334+$G$392+$G$450+SUM($G$455:G503)</f>
        <v>5680.4520000000002</v>
      </c>
    </row>
    <row r="504" spans="1:12" ht="15" customHeight="1" x14ac:dyDescent="0.25">
      <c r="A504" s="18">
        <v>44542</v>
      </c>
      <c r="B504" s="3">
        <v>4.08</v>
      </c>
      <c r="C504" s="3">
        <v>3.82</v>
      </c>
      <c r="D504" s="3">
        <v>4.66</v>
      </c>
      <c r="E504" s="3"/>
      <c r="F504" s="3"/>
      <c r="G504" s="3">
        <f t="shared" si="50"/>
        <v>12.56</v>
      </c>
      <c r="K504" s="41"/>
      <c r="L504" s="3">
        <f>$G$40+$G$100+$G$159+$G$217+$G$275+$G$334+$G$392+$G$450+SUM($G$455:G504)</f>
        <v>5693.0120000000006</v>
      </c>
    </row>
    <row r="505" spans="1:12" ht="15" customHeight="1" x14ac:dyDescent="0.25">
      <c r="A505" s="18">
        <v>44549</v>
      </c>
      <c r="B505" s="3">
        <v>4.37</v>
      </c>
      <c r="C505" s="3">
        <v>3.49</v>
      </c>
      <c r="D505" s="3">
        <v>0</v>
      </c>
      <c r="E505" s="3"/>
      <c r="F505" s="3"/>
      <c r="G505" s="3">
        <f t="shared" si="50"/>
        <v>7.86</v>
      </c>
      <c r="K505" s="41"/>
      <c r="L505" s="3">
        <f>$G$40+$G$100+$G$159+$G$217+$G$275+$G$334+$G$392+$G$450+SUM($G$455:G505)</f>
        <v>5700.8720000000003</v>
      </c>
    </row>
    <row r="506" spans="1:12" ht="15" customHeight="1" x14ac:dyDescent="0.25">
      <c r="A506" s="18">
        <v>44556</v>
      </c>
      <c r="B506" s="13">
        <v>5.2</v>
      </c>
      <c r="C506" s="3">
        <v>3.54</v>
      </c>
      <c r="D506" s="3">
        <v>5.2</v>
      </c>
      <c r="E506" s="3"/>
      <c r="F506" s="3"/>
      <c r="G506" s="3">
        <f t="shared" si="50"/>
        <v>13.940000000000001</v>
      </c>
      <c r="H506" s="19" t="s">
        <v>63</v>
      </c>
      <c r="I506" s="19"/>
      <c r="K506" s="41"/>
      <c r="L506" s="3">
        <f>$G$40+$G$100+$G$159+$G$217+$G$275+$G$334+$G$392+$G$450+SUM($G$455:G506)</f>
        <v>5714.8119999999999</v>
      </c>
    </row>
    <row r="507" spans="1:12" ht="15" customHeight="1" x14ac:dyDescent="0.25">
      <c r="A507" s="18"/>
      <c r="B507" s="4" t="s">
        <v>0</v>
      </c>
      <c r="C507" s="4" t="s">
        <v>0</v>
      </c>
      <c r="D507" s="4" t="s">
        <v>0</v>
      </c>
      <c r="E507" s="4" t="s">
        <v>0</v>
      </c>
      <c r="F507" s="4" t="s">
        <v>0</v>
      </c>
      <c r="G507" s="4" t="s">
        <v>7</v>
      </c>
      <c r="K507" s="8"/>
    </row>
    <row r="508" spans="1:12" ht="18.75" x14ac:dyDescent="0.25">
      <c r="A508" s="5">
        <f>COUNTIF(B455:F507,"&gt;0")</f>
        <v>157</v>
      </c>
      <c r="B508" s="3">
        <f>SUM(B455:B507)</f>
        <v>237.87000000000009</v>
      </c>
      <c r="C508" s="3">
        <f>SUM(C455:C507)</f>
        <v>197.94</v>
      </c>
      <c r="D508" s="3">
        <f>SUM(D455:D507)</f>
        <v>257.14999999999998</v>
      </c>
      <c r="E508" s="3">
        <f>SUM(E455:E507)</f>
        <v>5.43</v>
      </c>
      <c r="F508" s="3">
        <f>SUM(F455:F507)</f>
        <v>0</v>
      </c>
      <c r="G508" s="6">
        <f>SUM(B508:F508)</f>
        <v>698.39</v>
      </c>
      <c r="H508" s="62" t="s">
        <v>135</v>
      </c>
      <c r="I508" s="63"/>
      <c r="K508" s="8"/>
    </row>
    <row r="509" spans="1:12" x14ac:dyDescent="0.25">
      <c r="B509" s="1"/>
      <c r="J509" s="3"/>
      <c r="K509" s="41"/>
    </row>
    <row r="510" spans="1:12" ht="18.75" x14ac:dyDescent="0.25">
      <c r="B510" s="23">
        <f>AVERAGE(B455:B507)</f>
        <v>4.5744230769230789</v>
      </c>
      <c r="C510" s="23">
        <f>AVERAGE(C455:C507)</f>
        <v>3.8065384615384614</v>
      </c>
      <c r="D510" s="23">
        <f>AVERAGE(D455:D507)</f>
        <v>4.9451923076923077</v>
      </c>
      <c r="E510" s="3"/>
      <c r="F510" s="3"/>
      <c r="G510" s="23">
        <f>AVERAGE(G455:G507)</f>
        <v>13.43057692307692</v>
      </c>
      <c r="H510" s="58" t="s">
        <v>136</v>
      </c>
      <c r="I510" s="58"/>
      <c r="K510" s="8"/>
    </row>
    <row r="511" spans="1:12" x14ac:dyDescent="0.25">
      <c r="B511" s="1"/>
      <c r="I511" s="47"/>
      <c r="K511" s="8"/>
    </row>
    <row r="512" spans="1:12" x14ac:dyDescent="0.25">
      <c r="B512" s="1"/>
      <c r="I512" s="47"/>
      <c r="K512" s="8"/>
    </row>
    <row r="513" spans="1:12" ht="15" customHeight="1" x14ac:dyDescent="0.25">
      <c r="A513" s="18">
        <v>44563</v>
      </c>
      <c r="B513" s="13">
        <v>4.0999999999999996</v>
      </c>
      <c r="C513" s="13">
        <v>3.85</v>
      </c>
      <c r="D513" s="3">
        <v>4.79</v>
      </c>
      <c r="F513" s="3"/>
      <c r="G513" s="3">
        <f t="shared" ref="G513:G514" si="51">SUM(B513:F513)</f>
        <v>12.739999999999998</v>
      </c>
      <c r="H513" s="19" t="s">
        <v>161</v>
      </c>
      <c r="I513" s="19"/>
      <c r="J513" s="24"/>
      <c r="K513" s="41"/>
      <c r="L513" s="3">
        <f>$G$40+$G$100+$G$159+$G$217+$G$275+$G$334+$G$392+$G$450+$G$508+SUM($G$513:G513)</f>
        <v>5727.5520000000006</v>
      </c>
    </row>
    <row r="514" spans="1:12" ht="15" customHeight="1" x14ac:dyDescent="0.25">
      <c r="A514" s="18">
        <v>44570</v>
      </c>
      <c r="B514" s="13">
        <v>4.91</v>
      </c>
      <c r="C514" s="4">
        <v>3.55</v>
      </c>
      <c r="D514" s="4">
        <v>5.0599999999999996</v>
      </c>
      <c r="E514" s="13">
        <v>3.16</v>
      </c>
      <c r="F514" s="4"/>
      <c r="G514" s="3">
        <f t="shared" si="51"/>
        <v>16.68</v>
      </c>
      <c r="H514" s="19" t="s">
        <v>163</v>
      </c>
      <c r="I514" s="19"/>
      <c r="J514" s="24"/>
      <c r="K514" s="8"/>
      <c r="L514" s="3">
        <f>$G$40+$G$100+$G$159+$G$217+$G$275+$G$334+$G$392+$G$450+$G$508+SUM($G$513:G514)</f>
        <v>5744.2320000000009</v>
      </c>
    </row>
    <row r="515" spans="1:12" ht="15" customHeight="1" x14ac:dyDescent="0.25">
      <c r="A515" s="18">
        <v>44577</v>
      </c>
      <c r="B515" s="3">
        <v>4.63</v>
      </c>
      <c r="C515" s="3">
        <v>3.5</v>
      </c>
      <c r="D515" s="13">
        <v>5.51</v>
      </c>
      <c r="E515" s="3"/>
      <c r="F515" s="3"/>
      <c r="G515" s="3">
        <f t="shared" ref="G515:G552" si="52">SUM(B515:F515)</f>
        <v>13.639999999999999</v>
      </c>
      <c r="H515" s="19" t="s">
        <v>155</v>
      </c>
      <c r="I515" s="19"/>
      <c r="K515" s="41"/>
      <c r="L515" s="3">
        <f>$G$40+$G$100+$G$159+$G$217+$G$275+$G$334+$G$392+$G$450+$G$508+SUM($G$513:G515)</f>
        <v>5757.8720000000012</v>
      </c>
    </row>
    <row r="516" spans="1:12" ht="15" customHeight="1" x14ac:dyDescent="0.25">
      <c r="A516" s="18">
        <v>44584</v>
      </c>
      <c r="B516" s="3">
        <v>3.94</v>
      </c>
      <c r="C516" s="3">
        <v>3.52</v>
      </c>
      <c r="D516" s="3">
        <v>4.88</v>
      </c>
      <c r="E516" s="3"/>
      <c r="F516" s="3"/>
      <c r="G516" s="3">
        <f t="shared" si="52"/>
        <v>12.34</v>
      </c>
      <c r="K516" s="41"/>
      <c r="L516" s="3">
        <f>$G$40+$G$100+$G$159+$G$217+$G$275+$G$334+$G$392+$G$450+$G$508+SUM($G$513:G516)</f>
        <v>5770.2120000000004</v>
      </c>
    </row>
    <row r="517" spans="1:12" ht="15" customHeight="1" x14ac:dyDescent="0.25">
      <c r="A517" s="18">
        <v>44591</v>
      </c>
      <c r="B517" s="3">
        <v>4.2300000000000004</v>
      </c>
      <c r="C517" s="51">
        <v>3.5</v>
      </c>
      <c r="D517" s="3">
        <v>4.91</v>
      </c>
      <c r="E517" s="3"/>
      <c r="F517" s="3"/>
      <c r="G517" s="3">
        <f t="shared" si="52"/>
        <v>12.64</v>
      </c>
      <c r="K517" s="41"/>
      <c r="L517" s="3">
        <f>$G$40+$G$100+$G$159+$G$217+$G$275+$G$334+$G$392+$G$450+$G$508+SUM($G$513:G517)</f>
        <v>5782.8520000000008</v>
      </c>
    </row>
    <row r="518" spans="1:12" ht="15" customHeight="1" x14ac:dyDescent="0.25">
      <c r="A518" s="18">
        <v>44598</v>
      </c>
      <c r="B518" s="3">
        <v>4.3899999999999997</v>
      </c>
      <c r="C518" s="3">
        <v>3.91</v>
      </c>
      <c r="D518" s="13">
        <v>5.33</v>
      </c>
      <c r="E518" s="3"/>
      <c r="F518" s="3"/>
      <c r="G518" s="3">
        <f t="shared" si="52"/>
        <v>13.63</v>
      </c>
      <c r="H518" s="19" t="s">
        <v>155</v>
      </c>
      <c r="I518" s="19"/>
      <c r="K518" s="41"/>
      <c r="L518" s="3">
        <f>$G$40+$G$100+$G$159+$G$217+$G$275+$G$334+$G$392+$G$450+$G$508+SUM($G$513:G518)</f>
        <v>5796.4820000000009</v>
      </c>
    </row>
    <row r="519" spans="1:12" ht="15" customHeight="1" x14ac:dyDescent="0.25">
      <c r="A519" s="18">
        <v>44605</v>
      </c>
      <c r="B519" s="13">
        <v>4.5</v>
      </c>
      <c r="C519" s="3">
        <v>3.67</v>
      </c>
      <c r="D519" s="3">
        <v>5.14</v>
      </c>
      <c r="E519" s="3"/>
      <c r="F519" s="3"/>
      <c r="G519" s="3">
        <f t="shared" si="52"/>
        <v>13.309999999999999</v>
      </c>
      <c r="H519" s="19" t="s">
        <v>23</v>
      </c>
      <c r="I519" s="19"/>
      <c r="K519" s="41"/>
      <c r="L519" s="3">
        <f>$G$40+$G$100+$G$159+$G$217+$G$275+$G$334+$G$392+$G$450+$G$508+SUM($G$513:G519)</f>
        <v>5809.7920000000004</v>
      </c>
    </row>
    <row r="520" spans="1:12" ht="15" customHeight="1" x14ac:dyDescent="0.25">
      <c r="A520" s="18">
        <v>44612</v>
      </c>
      <c r="B520" s="3">
        <v>4.18</v>
      </c>
      <c r="C520" s="3">
        <v>3.48</v>
      </c>
      <c r="D520" s="3">
        <v>4.95</v>
      </c>
      <c r="E520" s="3"/>
      <c r="F520" s="3"/>
      <c r="G520" s="3">
        <f t="shared" si="52"/>
        <v>12.61</v>
      </c>
      <c r="K520" s="41"/>
      <c r="L520" s="3">
        <f>$G$40+$G$100+$G$159+$G$217+$G$275+$G$334+$G$392+$G$450+$G$508+SUM($G$513:G520)</f>
        <v>5822.402000000001</v>
      </c>
    </row>
    <row r="521" spans="1:12" ht="15" customHeight="1" x14ac:dyDescent="0.25">
      <c r="A521" s="18">
        <v>44619</v>
      </c>
      <c r="B521" s="3">
        <v>4.24</v>
      </c>
      <c r="C521" s="3">
        <v>3.74</v>
      </c>
      <c r="D521" s="3">
        <v>4.9000000000000004</v>
      </c>
      <c r="E521" s="3"/>
      <c r="F521" s="3"/>
      <c r="G521" s="3">
        <f t="shared" si="52"/>
        <v>12.88</v>
      </c>
      <c r="K521" s="41"/>
      <c r="L521" s="3">
        <f>$G$40+$G$100+$G$159+$G$217+$G$275+$G$334+$G$392+$G$450+$G$508+SUM($G$513:G521)</f>
        <v>5835.2820000000011</v>
      </c>
    </row>
    <row r="522" spans="1:12" ht="15" customHeight="1" x14ac:dyDescent="0.25">
      <c r="A522" s="18">
        <v>44626</v>
      </c>
      <c r="B522" s="13">
        <v>4.55</v>
      </c>
      <c r="C522" s="3">
        <v>3.55</v>
      </c>
      <c r="D522" s="3">
        <v>5.17</v>
      </c>
      <c r="E522" s="3"/>
      <c r="F522" s="3"/>
      <c r="G522" s="3">
        <f t="shared" si="52"/>
        <v>13.27</v>
      </c>
      <c r="H522" s="19" t="s">
        <v>23</v>
      </c>
      <c r="I522" s="19"/>
      <c r="K522" s="41"/>
      <c r="L522" s="3">
        <f>$G$40+$G$100+$G$159+$G$217+$G$275+$G$334+$G$392+$G$450+$G$508+SUM($G$513:G522)</f>
        <v>5848.5520000000006</v>
      </c>
    </row>
    <row r="523" spans="1:12" ht="15" customHeight="1" x14ac:dyDescent="0.25">
      <c r="A523" s="18">
        <v>44633</v>
      </c>
      <c r="B523" s="3">
        <v>4.22</v>
      </c>
      <c r="C523" s="3">
        <v>3.56</v>
      </c>
      <c r="D523" s="3">
        <v>5.07</v>
      </c>
      <c r="E523" s="3"/>
      <c r="F523" s="3"/>
      <c r="G523" s="3">
        <f t="shared" si="52"/>
        <v>12.85</v>
      </c>
      <c r="K523" s="41"/>
      <c r="L523" s="3">
        <f>$G$40+$G$100+$G$159+$G$217+$G$275+$G$334+$G$392+$G$450+$G$508+SUM($G$513:G523)</f>
        <v>5861.402000000001</v>
      </c>
    </row>
    <row r="524" spans="1:12" ht="15" customHeight="1" x14ac:dyDescent="0.25">
      <c r="A524" s="18">
        <v>44640</v>
      </c>
      <c r="B524" s="3">
        <v>4.17</v>
      </c>
      <c r="C524" s="3">
        <v>3.58</v>
      </c>
      <c r="D524" s="3">
        <v>4.8499999999999996</v>
      </c>
      <c r="E524" s="3"/>
      <c r="F524" s="3"/>
      <c r="G524" s="3">
        <f t="shared" si="52"/>
        <v>12.6</v>
      </c>
      <c r="K524" s="41"/>
      <c r="L524" s="3">
        <f>$G$40+$G$100+$G$159+$G$217+$G$275+$G$334+$G$392+$G$450+$G$508+SUM($G$513:G524)</f>
        <v>5874.0020000000004</v>
      </c>
    </row>
    <row r="525" spans="1:12" ht="15" customHeight="1" x14ac:dyDescent="0.25">
      <c r="A525" s="18">
        <v>44647</v>
      </c>
      <c r="B525" s="13">
        <v>4.3099999999999996</v>
      </c>
      <c r="C525" s="3">
        <v>3.69</v>
      </c>
      <c r="D525" s="3">
        <v>4.8600000000000003</v>
      </c>
      <c r="E525" s="3"/>
      <c r="F525" s="3"/>
      <c r="G525" s="3">
        <f t="shared" si="52"/>
        <v>12.86</v>
      </c>
      <c r="H525" s="19" t="s">
        <v>23</v>
      </c>
      <c r="I525" s="19"/>
      <c r="K525" s="41"/>
      <c r="L525" s="3">
        <f>$G$40+$G$100+$G$159+$G$217+$G$275+$G$334+$G$392+$G$450+$G$508+SUM($G$513:G525)</f>
        <v>5886.862000000001</v>
      </c>
    </row>
    <row r="526" spans="1:12" ht="15" customHeight="1" x14ac:dyDescent="0.25">
      <c r="A526" s="18">
        <v>44654</v>
      </c>
      <c r="B526" s="3">
        <v>4.67</v>
      </c>
      <c r="C526" s="3">
        <v>4.13</v>
      </c>
      <c r="D526" s="3">
        <v>4.8499999999999996</v>
      </c>
      <c r="E526" s="3"/>
      <c r="F526" s="3"/>
      <c r="G526" s="3">
        <f t="shared" si="52"/>
        <v>13.65</v>
      </c>
      <c r="K526" s="41"/>
      <c r="L526" s="3">
        <f>$G$40+$G$100+$G$159+$G$217+$G$275+$G$334+$G$392+$G$450+$G$508+SUM($G$513:G526)</f>
        <v>5900.5120000000006</v>
      </c>
    </row>
    <row r="527" spans="1:12" ht="15" customHeight="1" x14ac:dyDescent="0.25">
      <c r="A527" s="18">
        <v>44661</v>
      </c>
      <c r="B527" s="13">
        <v>4.53</v>
      </c>
      <c r="C527" s="3">
        <v>3.52</v>
      </c>
      <c r="D527" s="3">
        <v>5.3</v>
      </c>
      <c r="E527" s="3"/>
      <c r="F527" s="3"/>
      <c r="G527" s="3">
        <f t="shared" si="52"/>
        <v>13.350000000000001</v>
      </c>
      <c r="H527" s="19" t="s">
        <v>23</v>
      </c>
      <c r="I527" s="19"/>
      <c r="K527" s="41"/>
      <c r="L527" s="3">
        <f>$G$40+$G$100+$G$159+$G$217+$G$275+$G$334+$G$392+$G$450+$G$508+SUM($G$513:G527)</f>
        <v>5913.862000000001</v>
      </c>
    </row>
    <row r="528" spans="1:12" ht="15" customHeight="1" x14ac:dyDescent="0.25">
      <c r="A528" s="18">
        <v>44668</v>
      </c>
      <c r="B528" s="3">
        <v>4.29</v>
      </c>
      <c r="C528" s="3">
        <v>3.8</v>
      </c>
      <c r="D528" s="3">
        <v>5.31</v>
      </c>
      <c r="E528" s="3"/>
      <c r="F528" s="3"/>
      <c r="G528" s="3">
        <f t="shared" si="52"/>
        <v>13.399999999999999</v>
      </c>
      <c r="K528" s="41" t="s">
        <v>175</v>
      </c>
      <c r="L528" s="3">
        <f>$G$40+$G$100+$G$159+$G$217+$G$275+$G$334+$G$392+$G$450+$G$508+SUM($G$513:G528)</f>
        <v>5927.2620000000006</v>
      </c>
    </row>
    <row r="529" spans="1:12" ht="15" customHeight="1" x14ac:dyDescent="0.25">
      <c r="A529" s="18">
        <v>44675</v>
      </c>
      <c r="B529" s="13">
        <v>4.58</v>
      </c>
      <c r="C529" s="3">
        <v>3.76</v>
      </c>
      <c r="D529" s="13">
        <v>5.44</v>
      </c>
      <c r="E529" s="3"/>
      <c r="F529" s="3"/>
      <c r="G529" s="3">
        <f t="shared" si="52"/>
        <v>13.780000000000001</v>
      </c>
      <c r="H529" s="19" t="s">
        <v>164</v>
      </c>
      <c r="I529" s="19"/>
      <c r="J529" s="24"/>
      <c r="K529" s="41"/>
      <c r="L529" s="3">
        <f>$G$40+$G$100+$G$159+$G$217+$G$275+$G$334+$G$392+$G$450+$G$508+SUM($G$513:G529)</f>
        <v>5941.0420000000004</v>
      </c>
    </row>
    <row r="530" spans="1:12" ht="15" customHeight="1" x14ac:dyDescent="0.25">
      <c r="A530" s="18">
        <v>44682</v>
      </c>
      <c r="B530" s="3">
        <v>4.37</v>
      </c>
      <c r="C530" s="3">
        <v>3.72</v>
      </c>
      <c r="D530" s="3">
        <v>4.6399999999999997</v>
      </c>
      <c r="E530" s="3"/>
      <c r="F530" s="3"/>
      <c r="G530" s="3">
        <f t="shared" si="52"/>
        <v>12.73</v>
      </c>
      <c r="K530" s="41"/>
      <c r="L530" s="3">
        <f>$G$40+$G$100+$G$159+$G$217+$G$275+$G$334+$G$392+$G$450+$G$508+SUM($G$513:G530)</f>
        <v>5953.7720000000008</v>
      </c>
    </row>
    <row r="531" spans="1:12" ht="15" customHeight="1" x14ac:dyDescent="0.25">
      <c r="A531" s="18">
        <v>44689</v>
      </c>
      <c r="B531" s="13">
        <v>4.62</v>
      </c>
      <c r="C531" s="3">
        <v>3.8</v>
      </c>
      <c r="D531" s="3">
        <v>4.8</v>
      </c>
      <c r="E531" s="3"/>
      <c r="F531" s="3"/>
      <c r="G531" s="3">
        <f t="shared" si="52"/>
        <v>13.219999999999999</v>
      </c>
      <c r="H531" s="19" t="s">
        <v>23</v>
      </c>
      <c r="I531" s="19"/>
      <c r="K531" s="41"/>
      <c r="L531" s="3">
        <f>$G$40+$G$100+$G$159+$G$217+$G$275+$G$334+$G$392+$G$450+$G$508+SUM($G$513:G531)</f>
        <v>5966.9920000000011</v>
      </c>
    </row>
    <row r="532" spans="1:12" ht="15" customHeight="1" x14ac:dyDescent="0.25">
      <c r="A532" s="18">
        <v>44696</v>
      </c>
      <c r="B532" s="3">
        <v>4.26</v>
      </c>
      <c r="C532" s="3">
        <v>3.56</v>
      </c>
      <c r="D532" s="3">
        <v>0.43</v>
      </c>
      <c r="E532" s="3"/>
      <c r="F532" s="3"/>
      <c r="G532" s="3">
        <f t="shared" si="52"/>
        <v>8.25</v>
      </c>
      <c r="K532" s="41"/>
      <c r="L532" s="3">
        <f>$G$40+$G$100+$G$159+$G$217+$G$275+$G$334+$G$392+$G$450+$G$508+SUM($G$513:G532)</f>
        <v>5975.2420000000011</v>
      </c>
    </row>
    <row r="533" spans="1:12" ht="15" customHeight="1" x14ac:dyDescent="0.25">
      <c r="A533" s="18">
        <v>44703</v>
      </c>
      <c r="B533" s="13">
        <v>4.38</v>
      </c>
      <c r="C533" s="3">
        <v>3.7</v>
      </c>
      <c r="D533" s="3">
        <v>5.03</v>
      </c>
      <c r="E533" s="3"/>
      <c r="F533" s="3"/>
      <c r="G533" s="3">
        <f t="shared" si="52"/>
        <v>13.11</v>
      </c>
      <c r="H533" s="19" t="s">
        <v>23</v>
      </c>
      <c r="I533" s="19"/>
      <c r="K533" s="41"/>
      <c r="L533" s="3">
        <f>$G$40+$G$100+$G$159+$G$217+$G$275+$G$334+$G$392+$G$450+$G$508+SUM($G$513:G533)</f>
        <v>5988.3520000000008</v>
      </c>
    </row>
    <row r="534" spans="1:12" ht="15" customHeight="1" x14ac:dyDescent="0.25">
      <c r="A534" s="18">
        <v>44710</v>
      </c>
      <c r="B534" s="3">
        <v>4.2300000000000004</v>
      </c>
      <c r="C534" s="3">
        <v>3.33</v>
      </c>
      <c r="D534" s="3">
        <v>4.79</v>
      </c>
      <c r="E534" s="3"/>
      <c r="F534" s="3"/>
      <c r="G534" s="3">
        <f t="shared" si="52"/>
        <v>12.350000000000001</v>
      </c>
      <c r="K534" s="41"/>
      <c r="L534" s="3">
        <f>$G$40+$G$100+$G$159+$G$217+$G$275+$G$334+$G$392+$G$450+$G$508+SUM($G$513:G534)</f>
        <v>6000.7020000000011</v>
      </c>
    </row>
    <row r="535" spans="1:12" ht="15" customHeight="1" x14ac:dyDescent="0.25">
      <c r="A535" s="18">
        <v>44717</v>
      </c>
      <c r="B535" s="3">
        <v>3.93</v>
      </c>
      <c r="C535" s="3">
        <v>3.53</v>
      </c>
      <c r="D535" s="3">
        <v>5.16</v>
      </c>
      <c r="E535" s="3"/>
      <c r="F535" s="3"/>
      <c r="G535" s="3">
        <f t="shared" si="52"/>
        <v>12.620000000000001</v>
      </c>
      <c r="H535" s="1" t="s">
        <v>165</v>
      </c>
      <c r="K535" s="41"/>
      <c r="L535" s="3">
        <f>$G$40+$G$100+$G$159+$G$217+$G$275+$G$334+$G$392+$G$450+$G$508+SUM($G$513:G535)</f>
        <v>6013.322000000001</v>
      </c>
    </row>
    <row r="536" spans="1:12" ht="15" customHeight="1" x14ac:dyDescent="0.25">
      <c r="A536" s="18">
        <v>44724</v>
      </c>
      <c r="B536" s="3">
        <v>4.58</v>
      </c>
      <c r="C536" s="3">
        <v>3.73</v>
      </c>
      <c r="D536" s="3">
        <v>4.97</v>
      </c>
      <c r="E536" s="3"/>
      <c r="F536" s="3"/>
      <c r="G536" s="3">
        <f t="shared" si="52"/>
        <v>13.280000000000001</v>
      </c>
      <c r="K536" s="41"/>
      <c r="L536" s="3">
        <f>$G$40+$G$100+$G$159+$G$217+$G$275+$G$334+$G$392+$G$450+$G$508+SUM($G$513:G536)</f>
        <v>6026.6020000000008</v>
      </c>
    </row>
    <row r="537" spans="1:12" ht="15" customHeight="1" x14ac:dyDescent="0.25">
      <c r="A537" s="18">
        <v>44731</v>
      </c>
      <c r="B537" s="13">
        <v>4.8099999999999996</v>
      </c>
      <c r="C537" s="3">
        <v>3.63</v>
      </c>
      <c r="D537" s="3">
        <v>5.07</v>
      </c>
      <c r="E537" s="3"/>
      <c r="F537" s="3"/>
      <c r="G537" s="3">
        <f t="shared" si="52"/>
        <v>13.51</v>
      </c>
      <c r="H537" s="19" t="s">
        <v>23</v>
      </c>
      <c r="I537" s="19"/>
      <c r="K537" s="41"/>
      <c r="L537" s="3">
        <f>$G$40+$G$100+$G$159+$G$217+$G$275+$G$334+$G$392+$G$450+$G$508+SUM($G$513:G537)</f>
        <v>6040.112000000001</v>
      </c>
    </row>
    <row r="538" spans="1:12" ht="15" customHeight="1" x14ac:dyDescent="0.25">
      <c r="A538" s="18">
        <v>44738</v>
      </c>
      <c r="B538" s="3">
        <v>4.29</v>
      </c>
      <c r="C538" s="3">
        <v>4.29</v>
      </c>
      <c r="D538" s="3">
        <v>5.1100000000000003</v>
      </c>
      <c r="E538" s="3"/>
      <c r="F538" s="3"/>
      <c r="G538" s="3">
        <f t="shared" si="52"/>
        <v>13.690000000000001</v>
      </c>
      <c r="K538" s="41"/>
      <c r="L538" s="3">
        <f>$G$40+$G$100+$G$159+$G$217+$G$275+$G$334+$G$392+$G$450+$G$508+SUM($G$513:G538)</f>
        <v>6053.8020000000006</v>
      </c>
    </row>
    <row r="539" spans="1:12" ht="15" customHeight="1" x14ac:dyDescent="0.25">
      <c r="A539" s="18">
        <v>44745</v>
      </c>
      <c r="B539" s="13">
        <v>4.59</v>
      </c>
      <c r="C539" s="3">
        <v>3.53</v>
      </c>
      <c r="D539" s="3">
        <v>5.61</v>
      </c>
      <c r="E539" s="3"/>
      <c r="F539" s="3"/>
      <c r="G539" s="3">
        <f t="shared" si="52"/>
        <v>13.73</v>
      </c>
      <c r="H539" s="19" t="s">
        <v>157</v>
      </c>
      <c r="I539" s="19"/>
      <c r="J539" s="24"/>
      <c r="K539" s="41"/>
      <c r="L539" s="3">
        <f>$G$40+$G$100+$G$159+$G$217+$G$275+$G$334+$G$392+$G$450+$G$508+SUM($G$513:G539)</f>
        <v>6067.5320000000011</v>
      </c>
    </row>
    <row r="540" spans="1:12" ht="15" customHeight="1" x14ac:dyDescent="0.25">
      <c r="A540" s="18">
        <v>44752</v>
      </c>
      <c r="B540" s="3">
        <v>4.67</v>
      </c>
      <c r="C540" s="3">
        <v>3.64</v>
      </c>
      <c r="D540" s="3">
        <v>4.92</v>
      </c>
      <c r="E540" s="3"/>
      <c r="F540" s="3"/>
      <c r="G540" s="3">
        <f t="shared" si="52"/>
        <v>13.23</v>
      </c>
      <c r="K540" s="41"/>
      <c r="L540" s="3">
        <f>$G$40+$G$100+$G$159+$G$217+$G$275+$G$334+$G$392+$G$450+$G$508+SUM($G$513:G540)</f>
        <v>6080.7620000000006</v>
      </c>
    </row>
    <row r="541" spans="1:12" ht="15" customHeight="1" x14ac:dyDescent="0.25">
      <c r="A541" s="18">
        <v>44759</v>
      </c>
      <c r="B541" s="3">
        <v>4.82</v>
      </c>
      <c r="C541" s="3">
        <v>3.63</v>
      </c>
      <c r="D541" s="3">
        <v>5.04</v>
      </c>
      <c r="E541" s="3"/>
      <c r="F541" s="3"/>
      <c r="G541" s="3">
        <f t="shared" si="52"/>
        <v>13.489999999999998</v>
      </c>
      <c r="K541" s="41"/>
      <c r="L541" s="3">
        <f>$G$40+$G$100+$G$159+$G$217+$G$275+$G$334+$G$392+$G$450+$G$508+SUM($G$513:G541)</f>
        <v>6094.2520000000004</v>
      </c>
    </row>
    <row r="542" spans="1:12" ht="15" customHeight="1" x14ac:dyDescent="0.25">
      <c r="A542" s="18">
        <v>44766</v>
      </c>
      <c r="B542" s="3">
        <v>4.4400000000000004</v>
      </c>
      <c r="C542" s="3">
        <v>3.64</v>
      </c>
      <c r="D542" s="3">
        <v>5.01</v>
      </c>
      <c r="E542" s="13">
        <v>2.0699999999999998</v>
      </c>
      <c r="F542" s="3"/>
      <c r="G542" s="3">
        <f t="shared" si="52"/>
        <v>15.16</v>
      </c>
      <c r="H542" s="19" t="s">
        <v>166</v>
      </c>
      <c r="I542" s="19"/>
      <c r="J542" s="24"/>
      <c r="K542" s="41"/>
      <c r="L542" s="3">
        <f>$G$40+$G$100+$G$159+$G$217+$G$275+$G$334+$G$392+$G$450+$G$508+SUM($G$513:G542)</f>
        <v>6109.4120000000012</v>
      </c>
    </row>
    <row r="543" spans="1:12" ht="15" customHeight="1" x14ac:dyDescent="0.25">
      <c r="A543" s="18">
        <v>44773</v>
      </c>
      <c r="B543" s="3">
        <v>4.13</v>
      </c>
      <c r="C543" s="3">
        <v>3.65</v>
      </c>
      <c r="D543" s="3">
        <v>4.84</v>
      </c>
      <c r="E543" s="13">
        <v>3.32</v>
      </c>
      <c r="F543" s="3"/>
      <c r="G543" s="3">
        <f t="shared" si="52"/>
        <v>15.94</v>
      </c>
      <c r="H543" s="19" t="s">
        <v>167</v>
      </c>
      <c r="I543" s="19"/>
      <c r="J543" s="24"/>
      <c r="K543" s="41"/>
      <c r="L543" s="3">
        <f>$G$40+$G$100+$G$159+$G$217+$G$275+$G$334+$G$392+$G$450+$G$508+SUM($G$513:G543)</f>
        <v>6125.3520000000008</v>
      </c>
    </row>
    <row r="544" spans="1:12" ht="15" customHeight="1" x14ac:dyDescent="0.25">
      <c r="A544" s="18">
        <v>44780</v>
      </c>
      <c r="B544" s="3">
        <v>4.53</v>
      </c>
      <c r="C544" s="3">
        <v>3.83</v>
      </c>
      <c r="D544" s="3">
        <v>5.01</v>
      </c>
      <c r="E544" s="3"/>
      <c r="F544" s="3"/>
      <c r="G544" s="3">
        <f t="shared" si="52"/>
        <v>13.37</v>
      </c>
      <c r="H544" s="19" t="s">
        <v>23</v>
      </c>
      <c r="I544" s="19"/>
      <c r="K544" s="41"/>
      <c r="L544" s="3">
        <f>$G$40+$G$100+$G$159+$G$217+$G$275+$G$334+$G$392+$G$450+$G$508+SUM($G$513:G544)</f>
        <v>6138.7220000000007</v>
      </c>
    </row>
    <row r="545" spans="1:12" ht="15" customHeight="1" x14ac:dyDescent="0.25">
      <c r="A545" s="18">
        <v>44787</v>
      </c>
      <c r="B545" s="3">
        <v>4.32</v>
      </c>
      <c r="C545" s="3">
        <v>3.5</v>
      </c>
      <c r="D545" s="3">
        <v>5.19</v>
      </c>
      <c r="E545" s="3">
        <v>2.2000000000000002</v>
      </c>
      <c r="F545" s="3"/>
      <c r="G545" s="3">
        <f t="shared" si="52"/>
        <v>15.21</v>
      </c>
      <c r="H545" s="19" t="s">
        <v>168</v>
      </c>
      <c r="I545" s="19"/>
      <c r="K545" s="41"/>
      <c r="L545" s="3">
        <f>$G$40+$G$100+$G$159+$G$217+$G$275+$G$334+$G$392+$G$450+$G$508+SUM($G$513:G545)</f>
        <v>6153.9320000000007</v>
      </c>
    </row>
    <row r="546" spans="1:12" ht="15" customHeight="1" x14ac:dyDescent="0.25">
      <c r="A546" s="18">
        <v>44794</v>
      </c>
      <c r="B546" s="13">
        <v>4.79</v>
      </c>
      <c r="C546" s="3">
        <v>3.83</v>
      </c>
      <c r="D546" s="3">
        <v>4.93</v>
      </c>
      <c r="E546" s="3"/>
      <c r="F546" s="3"/>
      <c r="G546" s="3">
        <f t="shared" si="52"/>
        <v>13.55</v>
      </c>
      <c r="H546" s="19" t="s">
        <v>23</v>
      </c>
      <c r="I546" s="19"/>
      <c r="K546" s="41"/>
      <c r="L546" s="3">
        <f>$G$40+$G$100+$G$159+$G$217+$G$275+$G$334+$G$392+$G$450+$G$508+SUM($G$513:G546)</f>
        <v>6167.4820000000009</v>
      </c>
    </row>
    <row r="547" spans="1:12" ht="15" customHeight="1" x14ac:dyDescent="0.25">
      <c r="A547" s="18">
        <v>44802</v>
      </c>
      <c r="B547" s="3">
        <v>4.49</v>
      </c>
      <c r="C547" s="3">
        <v>4.1399999999999997</v>
      </c>
      <c r="D547" s="3">
        <v>4.7300000000000004</v>
      </c>
      <c r="E547" s="3"/>
      <c r="F547" s="3"/>
      <c r="G547" s="3">
        <f t="shared" si="52"/>
        <v>13.36</v>
      </c>
      <c r="K547" s="41"/>
      <c r="L547" s="3">
        <f>$G$40+$G$100+$G$159+$G$217+$G$275+$G$334+$G$392+$G$450+$G$508+SUM($G$513:G547)</f>
        <v>6180.8420000000006</v>
      </c>
    </row>
    <row r="548" spans="1:12" ht="15" customHeight="1" x14ac:dyDescent="0.25">
      <c r="A548" s="18">
        <v>44808</v>
      </c>
      <c r="B548" s="3">
        <v>4.33</v>
      </c>
      <c r="C548" s="3">
        <v>3.64</v>
      </c>
      <c r="D548" s="3">
        <v>5.17</v>
      </c>
      <c r="E548" s="3"/>
      <c r="F548" s="3"/>
      <c r="G548" s="3">
        <f t="shared" si="52"/>
        <v>13.14</v>
      </c>
      <c r="K548" s="41"/>
      <c r="L548" s="3">
        <f>$G$40+$G$100+$G$159+$G$217+$G$275+$G$334+$G$392+$G$450+$G$508+SUM($G$513:G548)</f>
        <v>6193.9820000000009</v>
      </c>
    </row>
    <row r="549" spans="1:12" ht="15" customHeight="1" x14ac:dyDescent="0.25">
      <c r="A549" s="18">
        <v>44815</v>
      </c>
      <c r="B549" s="3">
        <v>4.3099999999999996</v>
      </c>
      <c r="C549" s="3">
        <v>3.66</v>
      </c>
      <c r="D549" s="3">
        <v>4.62</v>
      </c>
      <c r="E549" s="3"/>
      <c r="F549" s="3"/>
      <c r="G549" s="3">
        <f t="shared" si="52"/>
        <v>12.59</v>
      </c>
      <c r="K549" s="41"/>
      <c r="L549" s="3">
        <f>$G$40+$G$100+$G$159+$G$217+$G$275+$G$334+$G$392+$G$450+$G$508+SUM($G$513:G549)</f>
        <v>6206.572000000001</v>
      </c>
    </row>
    <row r="550" spans="1:12" ht="15" customHeight="1" x14ac:dyDescent="0.25">
      <c r="A550" s="18">
        <v>44822</v>
      </c>
      <c r="B550" s="3">
        <v>4.24</v>
      </c>
      <c r="C550" s="3">
        <v>3.69</v>
      </c>
      <c r="D550" s="3">
        <v>4.9000000000000004</v>
      </c>
      <c r="E550" s="3"/>
      <c r="F550" s="3"/>
      <c r="G550" s="3">
        <f t="shared" si="52"/>
        <v>12.83</v>
      </c>
      <c r="K550" s="41"/>
      <c r="L550" s="3">
        <f>$G$40+$G$100+$G$159+$G$217+$G$275+$G$334+$G$392+$G$450+$G$508+SUM($G$513:G550)</f>
        <v>6219.402000000001</v>
      </c>
    </row>
    <row r="551" spans="1:12" ht="15" customHeight="1" x14ac:dyDescent="0.25">
      <c r="A551" s="18">
        <v>44829</v>
      </c>
      <c r="B551" s="13">
        <v>4.82</v>
      </c>
      <c r="C551" s="3">
        <v>3.74</v>
      </c>
      <c r="D551" s="3">
        <v>4.82</v>
      </c>
      <c r="E551" s="3"/>
      <c r="F551" s="3"/>
      <c r="G551" s="3">
        <f t="shared" si="52"/>
        <v>13.38</v>
      </c>
      <c r="H551" s="19" t="s">
        <v>23</v>
      </c>
      <c r="I551" s="19"/>
      <c r="K551" s="41"/>
      <c r="L551" s="3">
        <f>$G$40+$G$100+$G$159+$G$217+$G$275+$G$334+$G$392+$G$450+$G$508+SUM($G$513:G551)</f>
        <v>6232.7820000000011</v>
      </c>
    </row>
    <row r="552" spans="1:12" ht="15" customHeight="1" x14ac:dyDescent="0.25">
      <c r="A552" s="18">
        <v>44836</v>
      </c>
      <c r="B552" s="3">
        <v>4.41</v>
      </c>
      <c r="C552" s="3">
        <v>3.55</v>
      </c>
      <c r="D552" s="3">
        <v>4.8499999999999996</v>
      </c>
      <c r="E552" s="3"/>
      <c r="F552" s="3"/>
      <c r="G552" s="3">
        <f t="shared" si="52"/>
        <v>12.809999999999999</v>
      </c>
      <c r="K552" s="41"/>
      <c r="L552" s="3">
        <f>$G$40+$G$100+$G$159+$G$217+$G$275+$G$334+$G$392+$G$450+$G$508+SUM($G$513:G552)</f>
        <v>6245.5920000000006</v>
      </c>
    </row>
    <row r="553" spans="1:12" ht="15" customHeight="1" x14ac:dyDescent="0.25">
      <c r="A553" s="18">
        <v>44843</v>
      </c>
      <c r="B553" s="3">
        <v>4.5</v>
      </c>
      <c r="C553" s="3">
        <v>3.8</v>
      </c>
      <c r="D553" s="3">
        <v>4.9000000000000004</v>
      </c>
      <c r="E553" s="3"/>
      <c r="F553" s="3"/>
      <c r="G553" s="3">
        <f t="shared" ref="G553" si="53">SUM(B553:F553)</f>
        <v>13.200000000000001</v>
      </c>
      <c r="K553" s="41"/>
      <c r="L553" s="3">
        <f>$G$40+$G$100+$G$159+$G$217+$G$275+$G$334+$G$392+$G$450+$G$508+SUM($G$513:G553)</f>
        <v>6258.7920000000013</v>
      </c>
    </row>
    <row r="554" spans="1:12" ht="15" customHeight="1" x14ac:dyDescent="0.25">
      <c r="A554" s="18">
        <v>44850</v>
      </c>
      <c r="B554" s="3">
        <v>4.4800000000000004</v>
      </c>
      <c r="C554" s="3">
        <v>3.63</v>
      </c>
      <c r="D554" s="3">
        <v>4.9000000000000004</v>
      </c>
      <c r="E554" s="3"/>
      <c r="F554" s="3"/>
      <c r="G554" s="3">
        <f t="shared" ref="G554" si="54">SUM(B554:F554)</f>
        <v>13.01</v>
      </c>
      <c r="K554" s="41"/>
      <c r="L554" s="3">
        <f>$G$40+$G$100+$G$159+$G$217+$G$275+$G$334+$G$392+$G$450+$G$508+SUM($G$513:G554)</f>
        <v>6271.8020000000006</v>
      </c>
    </row>
    <row r="555" spans="1:12" ht="15" customHeight="1" x14ac:dyDescent="0.25">
      <c r="A555" s="18">
        <v>44857</v>
      </c>
      <c r="B555" s="3">
        <v>4.7</v>
      </c>
      <c r="C555" s="3">
        <v>3.86</v>
      </c>
      <c r="D555" s="3">
        <v>4.97</v>
      </c>
      <c r="E555" s="3"/>
      <c r="F555" s="3"/>
      <c r="G555" s="3">
        <f t="shared" ref="G555:G564" si="55">SUM(B555:F555)</f>
        <v>13.530000000000001</v>
      </c>
      <c r="K555" s="41"/>
      <c r="L555" s="3">
        <f>$G$40+$G$100+$G$159+$G$217+$G$275+$G$334+$G$392+$G$450+$G$508+SUM($G$513:G555)</f>
        <v>6285.3320000000003</v>
      </c>
    </row>
    <row r="556" spans="1:12" ht="15" customHeight="1" x14ac:dyDescent="0.25">
      <c r="A556" s="18">
        <v>44864</v>
      </c>
      <c r="B556" s="13">
        <v>4.57</v>
      </c>
      <c r="C556" s="3">
        <v>3.66</v>
      </c>
      <c r="D556" s="3">
        <v>5.27</v>
      </c>
      <c r="E556" s="13">
        <v>3.43</v>
      </c>
      <c r="F556" s="13">
        <v>3.39</v>
      </c>
      <c r="G556" s="3">
        <f t="shared" si="55"/>
        <v>20.32</v>
      </c>
      <c r="H556" s="19" t="s">
        <v>169</v>
      </c>
      <c r="I556" s="19"/>
      <c r="J556" s="24"/>
      <c r="K556" s="41"/>
      <c r="L556" s="3">
        <f>$G$40+$G$100+$G$159+$G$217+$G$275+$G$334+$G$392+$G$450+$G$508+SUM($G$513:G556)</f>
        <v>6305.652000000001</v>
      </c>
    </row>
    <row r="557" spans="1:12" ht="15" customHeight="1" x14ac:dyDescent="0.25">
      <c r="A557" s="18">
        <v>44871</v>
      </c>
      <c r="B557" s="3">
        <v>4.37</v>
      </c>
      <c r="C557" s="3">
        <v>3.44</v>
      </c>
      <c r="D557" s="3">
        <v>5.14</v>
      </c>
      <c r="E557" s="3"/>
      <c r="F557" s="3"/>
      <c r="G557" s="3">
        <f t="shared" si="55"/>
        <v>12.95</v>
      </c>
      <c r="K557" s="41"/>
      <c r="L557" s="3">
        <f>$G$40+$G$100+$G$159+$G$217+$G$275+$G$334+$G$392+$G$450+$G$508+SUM($G$513:G557)</f>
        <v>6318.6020000000008</v>
      </c>
    </row>
    <row r="558" spans="1:12" ht="15" customHeight="1" x14ac:dyDescent="0.25">
      <c r="A558" s="18">
        <v>44878</v>
      </c>
      <c r="B558" s="13">
        <v>4.58</v>
      </c>
      <c r="C558" s="13">
        <v>3.48</v>
      </c>
      <c r="D558" s="13">
        <v>5.2</v>
      </c>
      <c r="E558" s="3"/>
      <c r="F558" s="3"/>
      <c r="G558" s="3">
        <f t="shared" si="55"/>
        <v>13.260000000000002</v>
      </c>
      <c r="H558" s="19" t="s">
        <v>170</v>
      </c>
      <c r="I558" s="19"/>
      <c r="J558" s="24"/>
      <c r="K558" s="41"/>
      <c r="L558" s="3">
        <f>$G$40+$G$100+$G$159+$G$217+$G$275+$G$334+$G$392+$G$450+$G$508+SUM($G$513:G558)</f>
        <v>6331.862000000001</v>
      </c>
    </row>
    <row r="559" spans="1:12" ht="15" customHeight="1" x14ac:dyDescent="0.25">
      <c r="A559" s="18">
        <v>44885</v>
      </c>
      <c r="B559" s="3">
        <v>3.97</v>
      </c>
      <c r="C559" s="3">
        <v>3.78</v>
      </c>
      <c r="D559" s="3">
        <v>4.87</v>
      </c>
      <c r="E559" s="3"/>
      <c r="F559" s="3"/>
      <c r="G559" s="3">
        <f t="shared" si="55"/>
        <v>12.620000000000001</v>
      </c>
      <c r="K559" s="41"/>
      <c r="L559" s="3">
        <f>$G$40+$G$100+$G$159+$G$217+$G$275+$G$334+$G$392+$G$450+$G$508+SUM($G$513:G559)</f>
        <v>6344.4820000000009</v>
      </c>
    </row>
    <row r="560" spans="1:12" ht="15" customHeight="1" x14ac:dyDescent="0.25">
      <c r="A560" s="18">
        <v>44892</v>
      </c>
      <c r="B560" s="13">
        <v>4.4800000000000004</v>
      </c>
      <c r="C560" s="3">
        <v>3.38</v>
      </c>
      <c r="D560" s="3">
        <v>5.26</v>
      </c>
      <c r="E560" s="3"/>
      <c r="F560" s="3"/>
      <c r="G560" s="3">
        <f t="shared" si="55"/>
        <v>13.120000000000001</v>
      </c>
      <c r="H560" s="19" t="s">
        <v>171</v>
      </c>
      <c r="I560" s="19"/>
      <c r="J560" s="24"/>
      <c r="K560" s="41"/>
      <c r="L560" s="3">
        <f>$G$40+$G$100+$G$159+$G$217+$G$275+$G$334+$G$392+$G$450+$G$508+SUM($G$513:G560)</f>
        <v>6357.6020000000008</v>
      </c>
    </row>
    <row r="561" spans="1:12" ht="15" customHeight="1" x14ac:dyDescent="0.25">
      <c r="A561" s="18">
        <v>44899</v>
      </c>
      <c r="B561" s="13">
        <v>4.97</v>
      </c>
      <c r="C561" s="3">
        <v>3.89</v>
      </c>
      <c r="D561" s="3">
        <v>5.07</v>
      </c>
      <c r="E561" s="3"/>
      <c r="F561" s="3"/>
      <c r="G561" s="3">
        <f t="shared" si="55"/>
        <v>13.93</v>
      </c>
      <c r="H561" s="19" t="s">
        <v>171</v>
      </c>
      <c r="I561" s="19"/>
      <c r="J561" s="24"/>
      <c r="K561" s="41"/>
      <c r="L561" s="3">
        <f>$G$40+$G$100+$G$159+$G$217+$G$275+$G$334+$G$392+$G$450+$G$508+SUM($G$513:G561)</f>
        <v>6371.5320000000011</v>
      </c>
    </row>
    <row r="562" spans="1:12" ht="15" customHeight="1" x14ac:dyDescent="0.25">
      <c r="A562" s="18">
        <v>44906</v>
      </c>
      <c r="B562" s="3">
        <v>4.26</v>
      </c>
      <c r="C562" s="3">
        <v>3.56</v>
      </c>
      <c r="D562" s="3">
        <v>5.0199999999999996</v>
      </c>
      <c r="E562" s="13">
        <v>3.45</v>
      </c>
      <c r="F562" s="3"/>
      <c r="G562" s="3">
        <f t="shared" si="55"/>
        <v>16.29</v>
      </c>
      <c r="H562" s="19" t="s">
        <v>172</v>
      </c>
      <c r="I562" s="19"/>
      <c r="K562" s="41"/>
      <c r="L562" s="3">
        <f>$G$40+$G$100+$G$159+$G$217+$G$275+$G$334+$G$392+$G$450+$G$508+SUM($G$513:G562)</f>
        <v>6387.822000000001</v>
      </c>
    </row>
    <row r="563" spans="1:12" ht="15" customHeight="1" x14ac:dyDescent="0.25">
      <c r="A563" s="18">
        <v>44913</v>
      </c>
      <c r="B563" s="3">
        <v>3.89</v>
      </c>
      <c r="C563" s="3">
        <v>4.6500000000000004</v>
      </c>
      <c r="D563" s="3">
        <v>4.7300000000000004</v>
      </c>
      <c r="E563" s="3"/>
      <c r="F563" s="3"/>
      <c r="G563" s="3">
        <f t="shared" si="55"/>
        <v>13.270000000000001</v>
      </c>
      <c r="H563" s="19" t="s">
        <v>173</v>
      </c>
      <c r="I563" s="19"/>
      <c r="K563" s="41"/>
      <c r="L563" s="3">
        <f>$G$40+$G$100+$G$159+$G$217+$G$275+$G$334+$G$392+$G$450+$G$508+SUM($G$513:G563)</f>
        <v>6401.0920000000006</v>
      </c>
    </row>
    <row r="564" spans="1:12" ht="15" customHeight="1" x14ac:dyDescent="0.25">
      <c r="A564" s="18">
        <v>44920</v>
      </c>
      <c r="B564" s="13">
        <v>4.58</v>
      </c>
      <c r="C564" s="3">
        <v>3.67</v>
      </c>
      <c r="D564" s="3">
        <v>4.99</v>
      </c>
      <c r="E564" s="3"/>
      <c r="F564" s="3"/>
      <c r="G564" s="3">
        <f t="shared" si="55"/>
        <v>13.24</v>
      </c>
      <c r="H564" s="19" t="s">
        <v>171</v>
      </c>
      <c r="I564" s="19"/>
      <c r="J564" s="24"/>
      <c r="K564" s="41"/>
      <c r="L564" s="3">
        <f>$G$40+$G$100+$G$159+$G$217+$G$275+$G$334+$G$392+$G$450+$G$508+$G$566</f>
        <v>6414.3320000000003</v>
      </c>
    </row>
    <row r="565" spans="1:12" ht="15" customHeight="1" x14ac:dyDescent="0.25">
      <c r="A565" s="18"/>
      <c r="B565" s="4" t="s">
        <v>0</v>
      </c>
      <c r="C565" s="4" t="s">
        <v>0</v>
      </c>
      <c r="D565" s="4" t="s">
        <v>0</v>
      </c>
      <c r="E565" s="4" t="s">
        <v>0</v>
      </c>
      <c r="F565" s="4" t="s">
        <v>0</v>
      </c>
      <c r="G565" s="4" t="s">
        <v>7</v>
      </c>
      <c r="K565" s="8"/>
      <c r="L565" s="3"/>
    </row>
    <row r="566" spans="1:12" ht="18.75" x14ac:dyDescent="0.25">
      <c r="A566" s="5">
        <f>COUNTIF(B513:F565,"&gt;0")</f>
        <v>163</v>
      </c>
      <c r="B566" s="3">
        <f>SUM(B513:B565)</f>
        <v>230.15</v>
      </c>
      <c r="C566" s="3">
        <f>SUM(C513:C565)</f>
        <v>192.07</v>
      </c>
      <c r="D566" s="3">
        <f>SUM(D513:D565)</f>
        <v>256.27999999999992</v>
      </c>
      <c r="E566" s="3">
        <f>SUM(E514:E565)</f>
        <v>17.63</v>
      </c>
      <c r="F566" s="3">
        <f>SUM(F513:F565)</f>
        <v>3.39</v>
      </c>
      <c r="G566" s="6">
        <f>SUM(B566:F566)</f>
        <v>699.52</v>
      </c>
      <c r="H566" s="62" t="s">
        <v>159</v>
      </c>
      <c r="I566" s="63"/>
      <c r="J566" s="3"/>
      <c r="K566" s="8"/>
    </row>
    <row r="567" spans="1:12" x14ac:dyDescent="0.25">
      <c r="B567" s="1"/>
      <c r="J567" s="3"/>
      <c r="K567" s="41"/>
    </row>
    <row r="568" spans="1:12" ht="18.75" x14ac:dyDescent="0.25">
      <c r="B568" s="23">
        <f>AVERAGE(B513:B565)</f>
        <v>4.4259615384615385</v>
      </c>
      <c r="C568" s="23">
        <f>AVERAGE(C513:C565)</f>
        <v>3.693653846153846</v>
      </c>
      <c r="D568" s="23">
        <f>AVERAGE(D513:D565)</f>
        <v>4.9284615384615371</v>
      </c>
      <c r="E568" s="3"/>
      <c r="F568" s="3"/>
      <c r="G568" s="23">
        <f>AVERAGE(G513:G565)</f>
        <v>13.452307692307691</v>
      </c>
      <c r="H568" s="58" t="s">
        <v>160</v>
      </c>
      <c r="I568" s="58"/>
      <c r="K568" s="8"/>
    </row>
    <row r="569" spans="1:12" x14ac:dyDescent="0.25">
      <c r="B569" s="1"/>
      <c r="I569" s="47"/>
      <c r="K569" s="8"/>
    </row>
    <row r="570" spans="1:12" x14ac:dyDescent="0.25">
      <c r="B570" s="1"/>
      <c r="I570" s="47"/>
      <c r="K570" s="8"/>
    </row>
    <row r="571" spans="1:12" x14ac:dyDescent="0.25">
      <c r="A571" s="18">
        <v>44927</v>
      </c>
      <c r="B571" s="3">
        <v>4.3</v>
      </c>
      <c r="C571" s="3">
        <v>3.71</v>
      </c>
      <c r="D571" s="3">
        <v>5</v>
      </c>
      <c r="E571" s="3"/>
      <c r="F571" s="3"/>
      <c r="G571" s="3">
        <f t="shared" ref="G571:G579" si="56">SUM(B571:F571)</f>
        <v>13.01</v>
      </c>
      <c r="I571" s="47"/>
      <c r="K571" s="8"/>
      <c r="L571" s="3">
        <f>$G$40+$G$100+$G$159+$G$217+$G$275+$G$334+$G$392+$G$450+$G$508+$G$566+SUM(G$571:G571)</f>
        <v>6427.3420000000006</v>
      </c>
    </row>
    <row r="572" spans="1:12" x14ac:dyDescent="0.25">
      <c r="A572" s="18">
        <v>44934</v>
      </c>
      <c r="B572" s="3">
        <v>4.3</v>
      </c>
      <c r="C572" s="3">
        <v>3.73</v>
      </c>
      <c r="D572" s="3">
        <v>4.84</v>
      </c>
      <c r="E572" s="3"/>
      <c r="F572" s="3"/>
      <c r="G572" s="3">
        <f t="shared" si="56"/>
        <v>12.87</v>
      </c>
      <c r="I572" s="47"/>
      <c r="K572" s="8"/>
      <c r="L572" s="3">
        <f>$G$40+$G$100+$G$159+$G$217+$G$275+$G$334+$G$392+$G$450+$G$508+$G$566+SUM(G$571:G572)</f>
        <v>6440.2120000000004</v>
      </c>
    </row>
    <row r="573" spans="1:12" x14ac:dyDescent="0.25">
      <c r="A573" s="18">
        <v>44941</v>
      </c>
      <c r="B573" s="3">
        <v>4.09</v>
      </c>
      <c r="C573" s="3">
        <v>3.38</v>
      </c>
      <c r="D573" s="3">
        <v>4.7300000000000004</v>
      </c>
      <c r="E573" s="3"/>
      <c r="F573" s="3"/>
      <c r="G573" s="3">
        <f t="shared" si="56"/>
        <v>12.2</v>
      </c>
      <c r="I573" s="47"/>
      <c r="K573" s="8"/>
      <c r="L573" s="3">
        <f>$G$40+$G$100+$G$159+$G$217+$G$275+$G$334+$G$392+$G$450+$G$508+$G$566+SUM(G$571:G573)</f>
        <v>6452.4120000000003</v>
      </c>
    </row>
    <row r="574" spans="1:12" x14ac:dyDescent="0.25">
      <c r="A574" s="18">
        <v>44948</v>
      </c>
      <c r="B574" s="13">
        <v>4.3600000000000003</v>
      </c>
      <c r="C574" s="3">
        <v>2.96</v>
      </c>
      <c r="D574" s="3">
        <v>4.8899999999999997</v>
      </c>
      <c r="E574" s="3"/>
      <c r="F574" s="3"/>
      <c r="G574" s="3">
        <f t="shared" si="56"/>
        <v>12.21</v>
      </c>
      <c r="H574" s="19" t="s">
        <v>23</v>
      </c>
      <c r="I574" s="19"/>
      <c r="K574" s="8"/>
      <c r="L574" s="3">
        <f>$G$40+$G$100+$G$159+$G$217+$G$275+$G$334+$G$392+$G$450+$G$508+$G$566+SUM(G$571:G574)</f>
        <v>6464.6220000000003</v>
      </c>
    </row>
    <row r="575" spans="1:12" x14ac:dyDescent="0.25">
      <c r="A575" s="18">
        <v>44955</v>
      </c>
      <c r="B575" s="3">
        <v>4.58</v>
      </c>
      <c r="C575" s="3">
        <v>3.82</v>
      </c>
      <c r="D575" s="3">
        <v>5.0599999999999996</v>
      </c>
      <c r="E575" s="3"/>
      <c r="F575" s="3"/>
      <c r="G575" s="3">
        <f t="shared" si="56"/>
        <v>13.46</v>
      </c>
      <c r="I575" s="47"/>
      <c r="K575" s="8"/>
      <c r="L575" s="3">
        <f>$G$40+$G$100+$G$159+$G$217+$G$275+$G$334+$G$392+$G$450+$G$508+$G$566+SUM(G$571:G575)</f>
        <v>6478.0820000000003</v>
      </c>
    </row>
    <row r="576" spans="1:12" x14ac:dyDescent="0.25">
      <c r="A576" s="18">
        <v>44962</v>
      </c>
      <c r="B576" s="3">
        <v>4.3499999999999996</v>
      </c>
      <c r="C576" s="3">
        <v>3.97</v>
      </c>
      <c r="D576" s="3">
        <v>5.23</v>
      </c>
      <c r="E576" s="3">
        <v>2.11</v>
      </c>
      <c r="F576" s="3"/>
      <c r="G576" s="3">
        <f t="shared" si="56"/>
        <v>15.66</v>
      </c>
      <c r="H576" s="19" t="s">
        <v>176</v>
      </c>
      <c r="I576" s="19"/>
      <c r="J576" s="24"/>
      <c r="K576" s="8"/>
      <c r="L576" s="3">
        <f>$G$40+$G$100+$G$159+$G$217+$G$275+$G$334+$G$392+$G$450+$G$508+$G$566+SUM(G$571:G576)</f>
        <v>6493.7420000000002</v>
      </c>
    </row>
    <row r="577" spans="1:12" x14ac:dyDescent="0.25">
      <c r="A577" s="18">
        <v>44969</v>
      </c>
      <c r="B577" s="13">
        <v>4.6500000000000004</v>
      </c>
      <c r="C577" s="3">
        <v>3.57</v>
      </c>
      <c r="D577" s="3">
        <v>4.92</v>
      </c>
      <c r="E577" s="3"/>
      <c r="F577" s="3"/>
      <c r="G577" s="3">
        <f t="shared" si="56"/>
        <v>13.14</v>
      </c>
      <c r="H577" s="19" t="s">
        <v>23</v>
      </c>
      <c r="I577" s="19"/>
      <c r="K577" s="8"/>
      <c r="L577" s="3">
        <f>$G$40+$G$100+$G$159+$G$217+$G$275+$G$334+$G$392+$G$450+$G$508+$G$566+SUM(G$571:G577)</f>
        <v>6506.8820000000005</v>
      </c>
    </row>
    <row r="578" spans="1:12" x14ac:dyDescent="0.25">
      <c r="A578" s="18">
        <v>44976</v>
      </c>
      <c r="B578" s="3">
        <v>4.54</v>
      </c>
      <c r="C578" s="3">
        <v>3.86</v>
      </c>
      <c r="D578" s="3">
        <v>5.09</v>
      </c>
      <c r="E578" s="3"/>
      <c r="F578" s="3"/>
      <c r="G578" s="3">
        <f t="shared" si="56"/>
        <v>13.49</v>
      </c>
      <c r="I578" s="47"/>
      <c r="K578" s="8"/>
      <c r="L578" s="3">
        <f>$G$40+$G$100+$G$159+$G$217+$G$275+$G$334+$G$392+$G$450+$G$508+$G$566+SUM(G$571:G578)</f>
        <v>6520.3720000000003</v>
      </c>
    </row>
    <row r="579" spans="1:12" x14ac:dyDescent="0.25">
      <c r="A579" s="18">
        <v>44983</v>
      </c>
      <c r="B579" s="3">
        <v>4.32</v>
      </c>
      <c r="C579" s="3">
        <v>3.88</v>
      </c>
      <c r="D579" s="3">
        <v>4.7699999999999996</v>
      </c>
      <c r="E579" s="3"/>
      <c r="F579" s="3"/>
      <c r="G579" s="3">
        <f t="shared" si="56"/>
        <v>12.969999999999999</v>
      </c>
      <c r="I579" s="47"/>
      <c r="K579" s="8"/>
      <c r="L579" s="3">
        <f>$G$40+$G$100+$G$159+$G$217+$G$275+$G$334+$G$392+$G$450+$G$508+$G$566+SUM(G$571:G579)</f>
        <v>6533.3420000000006</v>
      </c>
    </row>
    <row r="580" spans="1:12" x14ac:dyDescent="0.25">
      <c r="A580" s="18">
        <v>44990</v>
      </c>
      <c r="B580" s="3">
        <v>4.75</v>
      </c>
      <c r="C580" s="3">
        <v>3.68</v>
      </c>
      <c r="D580" s="3">
        <v>4.88</v>
      </c>
      <c r="E580" s="3"/>
      <c r="F580" s="3"/>
      <c r="G580" s="3">
        <f t="shared" ref="G580:G597" si="57">SUM(B580:F580)</f>
        <v>13.309999999999999</v>
      </c>
      <c r="I580" s="47"/>
      <c r="K580" s="8"/>
      <c r="L580" s="3">
        <f>$G$40+$G$100+$G$159+$G$217+$G$275+$G$334+$G$392+$G$450+$G$508+$G$566+SUM(G$571:G580)</f>
        <v>6546.652</v>
      </c>
    </row>
    <row r="581" spans="1:12" x14ac:dyDescent="0.25">
      <c r="A581" s="18">
        <v>44997</v>
      </c>
      <c r="B581" s="13">
        <v>4.79</v>
      </c>
      <c r="C581" s="3">
        <v>3.93</v>
      </c>
      <c r="D581" s="3">
        <v>4.95</v>
      </c>
      <c r="E581" s="3"/>
      <c r="F581" s="3"/>
      <c r="G581" s="3">
        <f t="shared" si="57"/>
        <v>13.670000000000002</v>
      </c>
      <c r="H581" s="19" t="s">
        <v>23</v>
      </c>
      <c r="I581" s="19"/>
      <c r="K581" s="8"/>
      <c r="L581" s="3">
        <f>$G$40+$G$100+$G$159+$G$217+$G$275+$G$334+$G$392+$G$450+$G$508+$G$566+SUM(G$571:G581)</f>
        <v>6560.3220000000001</v>
      </c>
    </row>
    <row r="582" spans="1:12" x14ac:dyDescent="0.25">
      <c r="A582" s="18">
        <v>45004</v>
      </c>
      <c r="B582" s="3">
        <v>4.6900000000000004</v>
      </c>
      <c r="C582" s="3">
        <v>3.84</v>
      </c>
      <c r="D582" s="3">
        <v>4.75</v>
      </c>
      <c r="E582" s="3"/>
      <c r="F582" s="3"/>
      <c r="G582" s="3">
        <f t="shared" si="57"/>
        <v>13.280000000000001</v>
      </c>
      <c r="I582" s="47"/>
      <c r="K582" s="8"/>
      <c r="L582" s="3">
        <f>$G$40+$G$100+$G$159+$G$217+$G$275+$G$334+$G$392+$G$450+$G$508+$G$566+SUM(G$571:G582)</f>
        <v>6573.6020000000008</v>
      </c>
    </row>
    <row r="583" spans="1:12" x14ac:dyDescent="0.25">
      <c r="A583" s="18">
        <v>45011</v>
      </c>
      <c r="B583" s="13">
        <v>4.18</v>
      </c>
      <c r="C583" s="3">
        <v>3.69</v>
      </c>
      <c r="D583" s="3">
        <v>4.79</v>
      </c>
      <c r="E583" s="3"/>
      <c r="F583" s="3"/>
      <c r="G583" s="3">
        <f t="shared" si="57"/>
        <v>12.66</v>
      </c>
      <c r="H583" s="19" t="s">
        <v>182</v>
      </c>
      <c r="I583" s="47"/>
      <c r="K583" s="8"/>
      <c r="L583" s="3">
        <f>$G$40+$G$100+$G$159+$G$217+$G$275+$G$334+$G$392+$G$450+$G$508+$G$566+SUM(G$571:G583)</f>
        <v>6586.2620000000006</v>
      </c>
    </row>
    <row r="584" spans="1:12" x14ac:dyDescent="0.25">
      <c r="A584" s="18">
        <v>45018</v>
      </c>
      <c r="B584" s="13">
        <v>5.33</v>
      </c>
      <c r="C584" s="3">
        <v>3.72</v>
      </c>
      <c r="D584" s="3">
        <v>5.49</v>
      </c>
      <c r="E584" s="3"/>
      <c r="F584" s="3"/>
      <c r="G584" s="3">
        <f t="shared" si="57"/>
        <v>14.540000000000001</v>
      </c>
      <c r="H584" s="19" t="s">
        <v>183</v>
      </c>
      <c r="I584" s="19"/>
      <c r="J584" s="24"/>
      <c r="K584" s="8"/>
      <c r="L584" s="3">
        <f>$G$40+$G$100+$G$159+$G$217+$G$275+$G$334+$G$392+$G$450+$G$508+$G$566+SUM(G$571:G584)</f>
        <v>6600.8020000000006</v>
      </c>
    </row>
    <row r="585" spans="1:12" x14ac:dyDescent="0.25">
      <c r="A585" s="18">
        <v>45025</v>
      </c>
      <c r="B585" s="3">
        <v>3.98</v>
      </c>
      <c r="C585" s="3">
        <v>3.42</v>
      </c>
      <c r="D585" s="3">
        <v>4.97</v>
      </c>
      <c r="E585" s="3"/>
      <c r="F585" s="3"/>
      <c r="G585" s="3">
        <f t="shared" si="57"/>
        <v>12.370000000000001</v>
      </c>
      <c r="I585" s="47"/>
      <c r="K585" s="8"/>
      <c r="L585" s="3">
        <f>$G$40+$G$100+$G$159+$G$217+$G$275+$G$334+$G$392+$G$450+$G$508+$G$566+SUM(G$571:G585)</f>
        <v>6613.1720000000005</v>
      </c>
    </row>
    <row r="586" spans="1:12" x14ac:dyDescent="0.25">
      <c r="A586" s="18">
        <v>45032</v>
      </c>
      <c r="B586" s="13">
        <v>4.66</v>
      </c>
      <c r="C586" s="3">
        <v>3.6</v>
      </c>
      <c r="D586" s="3">
        <v>4.96</v>
      </c>
      <c r="E586" s="3"/>
      <c r="F586" s="3"/>
      <c r="G586" s="3">
        <f t="shared" si="57"/>
        <v>13.219999999999999</v>
      </c>
      <c r="H586" s="19" t="s">
        <v>23</v>
      </c>
      <c r="I586" s="19"/>
      <c r="K586" s="8"/>
      <c r="L586" s="3">
        <f>$G$40+$G$100+$G$159+$G$217+$G$275+$G$334+$G$392+$G$450+$G$508+$G$566+SUM(G$571:G586)</f>
        <v>6626.3920000000007</v>
      </c>
    </row>
    <row r="587" spans="1:12" x14ac:dyDescent="0.25">
      <c r="A587" s="18">
        <v>45039</v>
      </c>
      <c r="B587" s="3">
        <v>4.4000000000000004</v>
      </c>
      <c r="C587" s="3">
        <v>3.52</v>
      </c>
      <c r="D587" s="3">
        <v>4.8600000000000003</v>
      </c>
      <c r="E587" s="3"/>
      <c r="F587" s="3"/>
      <c r="G587" s="3">
        <f t="shared" si="57"/>
        <v>12.780000000000001</v>
      </c>
      <c r="I587" s="47"/>
      <c r="K587" s="8"/>
      <c r="L587" s="3">
        <f>$G$40+$G$100+$G$159+$G$217+$G$275+$G$334+$G$392+$G$450+$G$508+$G$566+SUM(G$571:G587)</f>
        <v>6639.1720000000005</v>
      </c>
    </row>
    <row r="588" spans="1:12" x14ac:dyDescent="0.25">
      <c r="A588" s="18">
        <v>45046</v>
      </c>
      <c r="B588" s="3">
        <v>4.1399999999999997</v>
      </c>
      <c r="C588" s="3">
        <v>3.64</v>
      </c>
      <c r="D588" s="3">
        <v>5.01</v>
      </c>
      <c r="E588" s="3"/>
      <c r="F588" s="3"/>
      <c r="G588" s="3">
        <f t="shared" si="57"/>
        <v>12.79</v>
      </c>
      <c r="I588" s="47"/>
      <c r="K588" s="8"/>
      <c r="L588" s="3">
        <f>$G$40+$G$100+$G$159+$G$217+$G$275+$G$334+$G$392+$G$450+$G$508+$G$566+SUM(G$571:G588)</f>
        <v>6651.9620000000004</v>
      </c>
    </row>
    <row r="589" spans="1:12" x14ac:dyDescent="0.25">
      <c r="A589" s="18">
        <v>45053</v>
      </c>
      <c r="B589" s="13">
        <v>4.71</v>
      </c>
      <c r="C589" s="3">
        <v>3.83</v>
      </c>
      <c r="D589" s="3">
        <v>4.9000000000000004</v>
      </c>
      <c r="E589" s="3"/>
      <c r="F589" s="3"/>
      <c r="G589" s="3">
        <f t="shared" si="57"/>
        <v>13.44</v>
      </c>
      <c r="H589" s="19" t="s">
        <v>23</v>
      </c>
      <c r="I589" s="19"/>
      <c r="K589" s="8"/>
      <c r="L589" s="3">
        <f>$G$40+$G$100+$G$159+$G$217+$G$275+$G$334+$G$392+$G$450+$G$508+$G$566+SUM(G$571:G589)</f>
        <v>6665.402</v>
      </c>
    </row>
    <row r="590" spans="1:12" x14ac:dyDescent="0.25">
      <c r="A590" s="18">
        <v>45060</v>
      </c>
      <c r="B590" s="13">
        <v>4.3899999999999997</v>
      </c>
      <c r="C590" s="3">
        <v>3.81</v>
      </c>
      <c r="D590" s="13">
        <v>5.67</v>
      </c>
      <c r="E590" s="3"/>
      <c r="F590" s="3"/>
      <c r="G590" s="3">
        <f t="shared" si="57"/>
        <v>13.87</v>
      </c>
      <c r="H590" s="19" t="s">
        <v>184</v>
      </c>
      <c r="I590" s="19"/>
      <c r="J590" s="24"/>
      <c r="K590" s="8"/>
      <c r="L590" s="3">
        <f>$G$40+$G$100+$G$159+$G$217+$G$275+$G$334+$G$392+$G$450+$G$508+$G$566+SUM(G$571:G590)</f>
        <v>6679.2719999999999</v>
      </c>
    </row>
    <row r="591" spans="1:12" x14ac:dyDescent="0.25">
      <c r="A591" s="18">
        <v>45067</v>
      </c>
      <c r="B591" s="3">
        <v>4.26</v>
      </c>
      <c r="C591" s="3">
        <v>3.65</v>
      </c>
      <c r="D591" s="3">
        <v>4.7699999999999996</v>
      </c>
      <c r="E591" s="3"/>
      <c r="F591" s="3"/>
      <c r="G591" s="3">
        <f t="shared" si="57"/>
        <v>12.68</v>
      </c>
      <c r="I591" s="47"/>
      <c r="K591" s="8"/>
      <c r="L591" s="3">
        <f>$G$40+$G$100+$G$159+$G$217+$G$275+$G$334+$G$392+$G$450+$G$508+$G$566+SUM(G$571:G591)</f>
        <v>6691.9520000000002</v>
      </c>
    </row>
    <row r="592" spans="1:12" x14ac:dyDescent="0.25">
      <c r="A592" s="18">
        <v>45074</v>
      </c>
      <c r="B592" s="3">
        <v>4.18</v>
      </c>
      <c r="C592" s="13">
        <v>2.31</v>
      </c>
      <c r="D592" s="3">
        <v>5.21</v>
      </c>
      <c r="E592" s="3"/>
      <c r="F592" s="3"/>
      <c r="G592" s="3">
        <f t="shared" si="57"/>
        <v>11.7</v>
      </c>
      <c r="H592" s="19" t="s">
        <v>186</v>
      </c>
      <c r="I592" s="47"/>
      <c r="K592" s="41" t="s">
        <v>185</v>
      </c>
      <c r="L592" s="3">
        <f>$G$40+$G$100+$G$159+$G$217+$G$275+$G$334+$G$392+$G$450+$G$508+$G$566+SUM(G$571:G592)</f>
        <v>6703.652</v>
      </c>
    </row>
    <row r="593" spans="1:12" x14ac:dyDescent="0.25">
      <c r="A593" s="18">
        <v>45081</v>
      </c>
      <c r="B593" s="13">
        <v>4.76</v>
      </c>
      <c r="C593" s="3">
        <v>3.64</v>
      </c>
      <c r="D593" s="3">
        <v>4.8499999999999996</v>
      </c>
      <c r="E593" s="3"/>
      <c r="F593" s="3"/>
      <c r="G593" s="3">
        <f t="shared" si="57"/>
        <v>13.25</v>
      </c>
      <c r="H593" s="19" t="s">
        <v>23</v>
      </c>
      <c r="I593" s="19"/>
      <c r="K593" s="8"/>
      <c r="L593" s="3">
        <f>$G$40+$G$100+$G$159+$G$217+$G$275+$G$334+$G$392+$G$450+$G$508+$G$566+SUM(G$571:G593)</f>
        <v>6716.902</v>
      </c>
    </row>
    <row r="594" spans="1:12" x14ac:dyDescent="0.25">
      <c r="A594" s="18">
        <v>45088</v>
      </c>
      <c r="B594" s="3">
        <v>3.96</v>
      </c>
      <c r="C594" s="3">
        <v>3.26</v>
      </c>
      <c r="D594" s="3">
        <v>4.76</v>
      </c>
      <c r="E594" s="3"/>
      <c r="F594" s="3"/>
      <c r="G594" s="3">
        <f t="shared" si="57"/>
        <v>11.98</v>
      </c>
      <c r="I594" s="47"/>
      <c r="K594" s="8"/>
      <c r="L594" s="3">
        <f>$G$40+$G$100+$G$159+$G$217+$G$275+$G$334+$G$392+$G$450+$G$508+$G$566+SUM(G$571:G594)</f>
        <v>6728.8820000000005</v>
      </c>
    </row>
    <row r="595" spans="1:12" x14ac:dyDescent="0.25">
      <c r="A595" s="18">
        <v>45095</v>
      </c>
      <c r="B595" s="13">
        <v>4.55</v>
      </c>
      <c r="C595" s="3">
        <v>3.36</v>
      </c>
      <c r="D595" s="3">
        <v>4.57</v>
      </c>
      <c r="E595" s="3"/>
      <c r="F595" s="3"/>
      <c r="G595" s="3">
        <f t="shared" si="57"/>
        <v>12.48</v>
      </c>
      <c r="H595" s="19" t="s">
        <v>23</v>
      </c>
      <c r="I595" s="19"/>
      <c r="K595" s="8"/>
      <c r="L595" s="3">
        <f>$G$40+$G$100+$G$159+$G$217+$G$275+$G$334+$G$392+$G$450+$G$508+$G$566+SUM(G$571:G595)</f>
        <v>6741.3620000000001</v>
      </c>
    </row>
    <row r="596" spans="1:12" x14ac:dyDescent="0.25">
      <c r="A596" s="18">
        <v>45102</v>
      </c>
      <c r="B596" s="3">
        <v>4</v>
      </c>
      <c r="C596" s="3">
        <v>3.53</v>
      </c>
      <c r="D596" s="3">
        <v>4.6500000000000004</v>
      </c>
      <c r="E596" s="3"/>
      <c r="F596" s="3"/>
      <c r="G596" s="3">
        <f t="shared" si="57"/>
        <v>12.18</v>
      </c>
      <c r="I596" s="47"/>
      <c r="K596" s="8"/>
      <c r="L596" s="3">
        <f>$G$40+$G$100+$G$159+$G$217+$G$275+$G$334+$G$392+$G$450+$G$508+$G$566+SUM(G$571:G596)</f>
        <v>6753.5420000000004</v>
      </c>
    </row>
    <row r="597" spans="1:12" x14ac:dyDescent="0.25">
      <c r="A597" s="18">
        <v>45109</v>
      </c>
      <c r="B597" s="3">
        <v>4.37</v>
      </c>
      <c r="C597" s="3">
        <v>3.64</v>
      </c>
      <c r="D597" s="3">
        <v>4.91</v>
      </c>
      <c r="E597" s="3"/>
      <c r="F597" s="3"/>
      <c r="G597" s="3">
        <f t="shared" si="57"/>
        <v>12.92</v>
      </c>
      <c r="I597" s="47"/>
      <c r="K597" s="8"/>
      <c r="L597" s="3">
        <f>$G$40+$G$100+$G$159+$G$217+$G$275+$G$334+$G$392+$G$450+$G$508+$G$566+SUM(G$571:G597)</f>
        <v>6766.4620000000004</v>
      </c>
    </row>
    <row r="598" spans="1:12" x14ac:dyDescent="0.25">
      <c r="A598" s="18">
        <v>45116</v>
      </c>
      <c r="B598" s="13">
        <v>4.57</v>
      </c>
      <c r="C598" s="3">
        <v>3.53</v>
      </c>
      <c r="D598" s="3">
        <v>4.62</v>
      </c>
      <c r="E598" s="3"/>
      <c r="F598" s="3"/>
      <c r="G598" s="3">
        <f t="shared" ref="G598" si="58">SUM(B598:F598)</f>
        <v>12.719999999999999</v>
      </c>
      <c r="H598" s="19" t="s">
        <v>23</v>
      </c>
      <c r="I598" s="19"/>
      <c r="K598" s="8"/>
      <c r="L598" s="3">
        <f>$G$40+$G$100+$G$159+$G$217+$G$275+$G$334+$G$392+$G$450+$G$508+$G$566+SUM(G$571:G598)</f>
        <v>6779.1820000000007</v>
      </c>
    </row>
    <row r="599" spans="1:12" x14ac:dyDescent="0.25">
      <c r="A599" s="18">
        <v>45123</v>
      </c>
      <c r="B599" s="3">
        <v>4.4000000000000004</v>
      </c>
      <c r="C599" s="3">
        <v>3.58</v>
      </c>
      <c r="D599" s="13">
        <v>4.79</v>
      </c>
      <c r="E599" s="3"/>
      <c r="F599" s="3"/>
      <c r="G599" s="3">
        <f t="shared" ref="G599:G612" si="59">SUM(B599:F599)</f>
        <v>12.77</v>
      </c>
      <c r="H599" s="19" t="s">
        <v>186</v>
      </c>
      <c r="I599" s="47"/>
      <c r="K599" s="8"/>
      <c r="L599" s="3">
        <f>$G$40+$G$100+$G$159+$G$217+$G$275+$G$334+$G$392+$G$450+$G$508+$G$566+SUM(G$571:G599)</f>
        <v>6791.9520000000002</v>
      </c>
    </row>
    <row r="600" spans="1:12" x14ac:dyDescent="0.25">
      <c r="A600" s="18">
        <v>45130</v>
      </c>
      <c r="B600" s="3">
        <v>4.37</v>
      </c>
      <c r="C600" s="3">
        <v>3.66</v>
      </c>
      <c r="D600" s="3">
        <v>4.6100000000000003</v>
      </c>
      <c r="E600" s="3"/>
      <c r="F600" s="3"/>
      <c r="G600" s="3">
        <f t="shared" si="59"/>
        <v>12.64</v>
      </c>
      <c r="I600" s="47"/>
      <c r="K600" s="8"/>
      <c r="L600" s="3">
        <f>$G$40+$G$100+$G$159+$G$217+$G$275+$G$334+$G$392+$G$450+$G$508+$G$566+SUM(G$571:G600)</f>
        <v>6804.5920000000006</v>
      </c>
    </row>
    <row r="601" spans="1:12" x14ac:dyDescent="0.25">
      <c r="A601" s="18">
        <v>45137</v>
      </c>
      <c r="B601" s="13">
        <v>4.41</v>
      </c>
      <c r="C601" s="3">
        <v>3.48</v>
      </c>
      <c r="D601" s="3">
        <v>5.01</v>
      </c>
      <c r="E601" s="13">
        <v>0.62</v>
      </c>
      <c r="F601" s="3"/>
      <c r="G601" s="3">
        <f t="shared" si="59"/>
        <v>13.52</v>
      </c>
      <c r="H601" s="19" t="s">
        <v>187</v>
      </c>
      <c r="I601" s="19"/>
      <c r="J601" s="24"/>
      <c r="K601" s="8"/>
      <c r="L601" s="3">
        <f>$G$40+$G$100+$G$159+$G$217+$G$275+$G$334+$G$392+$G$450+$G$508+$G$566+SUM(G$571:G601)</f>
        <v>6818.1120000000001</v>
      </c>
    </row>
    <row r="602" spans="1:12" x14ac:dyDescent="0.25">
      <c r="A602" s="18">
        <v>45144</v>
      </c>
      <c r="B602" s="3">
        <v>4.42</v>
      </c>
      <c r="C602" s="3">
        <v>3.4</v>
      </c>
      <c r="D602" s="3">
        <v>4.72</v>
      </c>
      <c r="E602" s="3"/>
      <c r="F602" s="3"/>
      <c r="G602" s="3">
        <f t="shared" si="59"/>
        <v>12.54</v>
      </c>
      <c r="I602" s="47"/>
      <c r="K602" s="8"/>
      <c r="L602" s="3">
        <f>$G$40+$G$100+$G$159+$G$217+$G$275+$G$334+$G$392+$G$450+$G$508+$G$566+SUM(G$571:G602)</f>
        <v>6830.652</v>
      </c>
    </row>
    <row r="603" spans="1:12" x14ac:dyDescent="0.25">
      <c r="A603" s="18">
        <v>45151</v>
      </c>
      <c r="B603" s="3">
        <v>4.21</v>
      </c>
      <c r="C603" s="3">
        <v>3.56</v>
      </c>
      <c r="D603" s="3">
        <v>4.8899999999999997</v>
      </c>
      <c r="E603" s="3"/>
      <c r="F603" s="3"/>
      <c r="G603" s="3">
        <f t="shared" si="59"/>
        <v>12.66</v>
      </c>
      <c r="I603" s="47"/>
      <c r="K603" s="8"/>
      <c r="L603" s="3">
        <f>$G$40+$G$100+$G$159+$G$217+$G$275+$G$334+$G$392+$G$450+$G$508+$G$566+SUM(G$571:G603)</f>
        <v>6843.3119999999999</v>
      </c>
    </row>
    <row r="604" spans="1:12" x14ac:dyDescent="0.25">
      <c r="A604" s="18">
        <v>45158</v>
      </c>
      <c r="B604" s="13">
        <v>4.59</v>
      </c>
      <c r="C604" s="3">
        <v>3.75</v>
      </c>
      <c r="D604" s="3">
        <v>4.8600000000000003</v>
      </c>
      <c r="E604" s="13">
        <v>0.71</v>
      </c>
      <c r="F604" s="3"/>
      <c r="G604" s="3">
        <f t="shared" si="59"/>
        <v>13.91</v>
      </c>
      <c r="H604" s="19" t="s">
        <v>188</v>
      </c>
      <c r="I604" s="19"/>
      <c r="J604" s="24"/>
      <c r="K604" s="8"/>
      <c r="L604" s="3">
        <f>$G$40+$G$100+$G$159+$G$217+$G$275+$G$334+$G$392+$G$450+$G$508+$G$566+SUM(G$571:G604)</f>
        <v>6857.2220000000007</v>
      </c>
    </row>
    <row r="605" spans="1:12" x14ac:dyDescent="0.25">
      <c r="A605" s="18">
        <v>45165</v>
      </c>
      <c r="B605" s="3">
        <v>4.32</v>
      </c>
      <c r="C605" s="3">
        <v>3.41</v>
      </c>
      <c r="D605" s="3">
        <v>5.3</v>
      </c>
      <c r="E605" s="3"/>
      <c r="F605" s="3"/>
      <c r="G605" s="3">
        <f t="shared" si="59"/>
        <v>13.030000000000001</v>
      </c>
      <c r="I605" s="47"/>
      <c r="K605" s="8"/>
      <c r="L605" s="3">
        <f>$G$40+$G$100+$G$159+$G$217+$G$275+$G$334+$G$392+$G$450+$G$508+$G$566+SUM(G$571:G605)</f>
        <v>6870.2520000000004</v>
      </c>
    </row>
    <row r="606" spans="1:12" x14ac:dyDescent="0.25">
      <c r="A606" s="18">
        <v>45172</v>
      </c>
      <c r="B606" s="3">
        <v>4.34</v>
      </c>
      <c r="C606" s="3">
        <v>3.38</v>
      </c>
      <c r="D606" s="3">
        <v>4.87</v>
      </c>
      <c r="E606" s="13">
        <v>3.21</v>
      </c>
      <c r="F606" s="3"/>
      <c r="G606" s="3">
        <f t="shared" si="59"/>
        <v>15.8</v>
      </c>
      <c r="H606" s="19" t="s">
        <v>172</v>
      </c>
      <c r="I606" s="19"/>
      <c r="K606" s="8"/>
      <c r="L606" s="3">
        <f>$G$40+$G$100+$G$159+$G$217+$G$275+$G$334+$G$392+$G$450+$G$508+$G$566+SUM(G$571:G606)</f>
        <v>6886.0520000000006</v>
      </c>
    </row>
    <row r="607" spans="1:12" x14ac:dyDescent="0.25">
      <c r="A607" s="18">
        <v>45179</v>
      </c>
      <c r="B607" s="3">
        <v>4.32</v>
      </c>
      <c r="C607" s="3">
        <v>3.7</v>
      </c>
      <c r="D607" s="13">
        <v>5.44</v>
      </c>
      <c r="E607" s="3"/>
      <c r="F607" s="3"/>
      <c r="G607" s="3">
        <f t="shared" si="59"/>
        <v>13.46</v>
      </c>
      <c r="H607" s="19" t="s">
        <v>155</v>
      </c>
      <c r="I607" s="19"/>
      <c r="K607" s="8"/>
      <c r="L607" s="3">
        <f>$G$40+$G$100+$G$159+$G$217+$G$275+$G$334+$G$392+$G$450+$G$508+$G$566+SUM(G$571:G607)</f>
        <v>6899.5120000000006</v>
      </c>
    </row>
    <row r="608" spans="1:12" x14ac:dyDescent="0.25">
      <c r="A608" s="18">
        <v>45186</v>
      </c>
      <c r="B608" s="3">
        <v>4.17</v>
      </c>
      <c r="C608" s="3">
        <v>3.73</v>
      </c>
      <c r="D608" s="3">
        <v>4.88</v>
      </c>
      <c r="E608" s="3"/>
      <c r="F608" s="3"/>
      <c r="G608" s="3">
        <f t="shared" si="59"/>
        <v>12.780000000000001</v>
      </c>
      <c r="I608" s="47"/>
      <c r="K608" s="8"/>
      <c r="L608" s="3">
        <f>$G$40+$G$100+$G$159+$G$217+$G$275+$G$334+$G$392+$G$450+$G$508+$G$566+SUM(G$571:G608)</f>
        <v>6912.2920000000004</v>
      </c>
    </row>
    <row r="609" spans="1:12" x14ac:dyDescent="0.25">
      <c r="A609" s="18">
        <v>45193</v>
      </c>
      <c r="B609" s="3">
        <v>4.18</v>
      </c>
      <c r="C609" s="3">
        <v>3.77</v>
      </c>
      <c r="D609" s="3">
        <v>5.03</v>
      </c>
      <c r="E609" s="13">
        <v>1.51</v>
      </c>
      <c r="F609" s="3"/>
      <c r="G609" s="3">
        <f t="shared" si="59"/>
        <v>14.49</v>
      </c>
      <c r="H609" s="19" t="s">
        <v>189</v>
      </c>
      <c r="I609" s="19"/>
      <c r="J609" s="24"/>
      <c r="K609" s="8"/>
      <c r="L609" s="3">
        <f>$G$40+$G$100+$G$159+$G$217+$G$275+$G$334+$G$392+$G$450+$G$508+$G$566+SUM(G$571:G609)</f>
        <v>6926.7820000000002</v>
      </c>
    </row>
    <row r="610" spans="1:12" x14ac:dyDescent="0.25">
      <c r="A610" s="18">
        <v>45200</v>
      </c>
      <c r="B610" s="3">
        <v>4.25</v>
      </c>
      <c r="C610" s="3">
        <v>3.77</v>
      </c>
      <c r="D610" s="3">
        <v>4.83</v>
      </c>
      <c r="E610" s="3"/>
      <c r="F610" s="3"/>
      <c r="G610" s="3">
        <f t="shared" si="59"/>
        <v>12.85</v>
      </c>
      <c r="I610" s="47"/>
      <c r="K610" s="8"/>
      <c r="L610" s="3">
        <f>$G$40+$G$100+$G$159+$G$217+$G$275+$G$334+$G$392+$G$450+$G$508+$G$566+SUM(G$571:G610)</f>
        <v>6939.6320000000005</v>
      </c>
    </row>
    <row r="611" spans="1:12" x14ac:dyDescent="0.25">
      <c r="A611" s="18">
        <v>45207</v>
      </c>
      <c r="B611" s="13">
        <v>4.42</v>
      </c>
      <c r="C611" s="3">
        <v>3.74</v>
      </c>
      <c r="D611" s="3">
        <v>4.92</v>
      </c>
      <c r="E611" s="3"/>
      <c r="F611" s="3"/>
      <c r="G611" s="3">
        <f t="shared" si="59"/>
        <v>13.08</v>
      </c>
      <c r="H611" s="19" t="s">
        <v>23</v>
      </c>
      <c r="I611" s="19"/>
      <c r="K611" s="8"/>
      <c r="L611" s="3">
        <f>$G$40+$G$100+$G$159+$G$217+$G$275+$G$334+$G$392+$G$450+$G$508+$G$566+SUM(G$571:G611)</f>
        <v>6952.7120000000004</v>
      </c>
    </row>
    <row r="612" spans="1:12" x14ac:dyDescent="0.25">
      <c r="A612" s="18">
        <v>45214</v>
      </c>
      <c r="B612" s="3">
        <v>4.13</v>
      </c>
      <c r="C612" s="3">
        <v>3.58</v>
      </c>
      <c r="D612" s="3">
        <v>4.9000000000000004</v>
      </c>
      <c r="E612" s="3"/>
      <c r="F612" s="3"/>
      <c r="G612" s="3">
        <f t="shared" si="59"/>
        <v>12.61</v>
      </c>
      <c r="I612" s="47"/>
      <c r="K612" s="8"/>
      <c r="L612" s="3">
        <f>$G$40+$G$100+$G$159+$G$217+$G$275+$G$334+$G$392+$G$450+$G$508+$G$566+SUM(G$571:G612)</f>
        <v>6965.3220000000001</v>
      </c>
    </row>
    <row r="613" spans="1:12" x14ac:dyDescent="0.25">
      <c r="A613" s="18">
        <v>45221</v>
      </c>
      <c r="B613" s="13">
        <v>4.5199999999999996</v>
      </c>
      <c r="C613" s="3">
        <v>3.58</v>
      </c>
      <c r="D613" s="3">
        <v>4.9000000000000004</v>
      </c>
      <c r="E613" s="3"/>
      <c r="F613" s="3"/>
      <c r="G613" s="3">
        <f t="shared" ref="G613:G623" si="60">SUM(B613:F613)</f>
        <v>13</v>
      </c>
      <c r="H613" s="19" t="s">
        <v>23</v>
      </c>
      <c r="I613" s="19"/>
      <c r="K613" s="8"/>
      <c r="L613" s="3">
        <f>$G$40+$G$100+$G$159+$G$217+$G$275+$G$334+$G$392+$G$450+$G$508+$G$566+SUM(G$571:G613)</f>
        <v>6978.3220000000001</v>
      </c>
    </row>
    <row r="614" spans="1:12" x14ac:dyDescent="0.25">
      <c r="A614" s="18">
        <v>45228</v>
      </c>
      <c r="B614" s="3">
        <v>4.46</v>
      </c>
      <c r="C614" s="3">
        <v>3.47</v>
      </c>
      <c r="D614" s="3">
        <v>4.88</v>
      </c>
      <c r="E614" s="3"/>
      <c r="F614" s="3"/>
      <c r="G614" s="3">
        <f t="shared" si="60"/>
        <v>12.809999999999999</v>
      </c>
      <c r="I614" s="47"/>
      <c r="K614" s="8"/>
      <c r="L614" s="3">
        <f>$G$40+$G$100+$G$159+$G$217+$G$275+$G$334+$G$392+$G$450+$G$508+$G$566+SUM(G$571:G614)</f>
        <v>6991.1320000000005</v>
      </c>
    </row>
    <row r="615" spans="1:12" x14ac:dyDescent="0.25">
      <c r="A615" s="18">
        <v>45235</v>
      </c>
      <c r="B615" s="3">
        <v>4.18</v>
      </c>
      <c r="C615" s="3">
        <v>3.57</v>
      </c>
      <c r="D615" s="3">
        <v>4.72</v>
      </c>
      <c r="E615" s="3"/>
      <c r="F615" s="3"/>
      <c r="G615" s="3">
        <f t="shared" si="60"/>
        <v>12.469999999999999</v>
      </c>
      <c r="I615" s="47"/>
      <c r="K615" s="8"/>
      <c r="L615" s="3">
        <f>$G$40+$G$100+$G$159+$G$217+$G$275+$G$334+$G$392+$G$450+$G$508+$G$566+SUM(G$571:G615)</f>
        <v>7003.6020000000008</v>
      </c>
    </row>
    <row r="616" spans="1:12" x14ac:dyDescent="0.25">
      <c r="A616" s="18">
        <v>45242</v>
      </c>
      <c r="B616" s="3">
        <v>4.1500000000000004</v>
      </c>
      <c r="C616" s="3">
        <v>3.33</v>
      </c>
      <c r="D616" s="3">
        <v>4.26</v>
      </c>
      <c r="E616" s="3"/>
      <c r="F616" s="3"/>
      <c r="G616" s="3">
        <f t="shared" si="60"/>
        <v>11.74</v>
      </c>
      <c r="I616" s="47"/>
      <c r="K616" s="8"/>
      <c r="L616" s="3">
        <f>$G$40+$G$100+$G$159+$G$217+$G$275+$G$334+$G$392+$G$450+$G$508+$G$566+SUM(G$571:G616)</f>
        <v>7015.3420000000006</v>
      </c>
    </row>
    <row r="617" spans="1:12" x14ac:dyDescent="0.25">
      <c r="A617" s="18">
        <v>45249</v>
      </c>
      <c r="B617" s="13">
        <v>4.3</v>
      </c>
      <c r="C617" s="3">
        <v>3.59</v>
      </c>
      <c r="D617" s="3">
        <v>4.95</v>
      </c>
      <c r="E617" s="3"/>
      <c r="F617" s="3"/>
      <c r="G617" s="3">
        <f t="shared" si="60"/>
        <v>12.84</v>
      </c>
      <c r="H617" s="19" t="s">
        <v>23</v>
      </c>
      <c r="I617" s="19"/>
      <c r="K617" s="8"/>
      <c r="L617" s="3">
        <f>$G$40+$G$100+$G$159+$G$217+$G$275+$G$334+$G$392+$G$450+$G$508+$G$566+SUM(G$571:G617)</f>
        <v>7028.1820000000007</v>
      </c>
    </row>
    <row r="618" spans="1:12" x14ac:dyDescent="0.25">
      <c r="A618" s="18">
        <v>45256</v>
      </c>
      <c r="B618" s="3">
        <v>4.4400000000000004</v>
      </c>
      <c r="C618" s="3">
        <v>3.6</v>
      </c>
      <c r="D618" s="3">
        <v>4.47</v>
      </c>
      <c r="E618" s="3"/>
      <c r="F618" s="3"/>
      <c r="G618" s="3">
        <f t="shared" si="60"/>
        <v>12.510000000000002</v>
      </c>
      <c r="I618" s="47"/>
      <c r="K618" s="8"/>
      <c r="L618" s="3">
        <f>$G$40+$G$100+$G$159+$G$217+$G$275+$G$334+$G$392+$G$450+$G$508+$G$566+SUM(G$571:G618)</f>
        <v>7040.6920000000009</v>
      </c>
    </row>
    <row r="619" spans="1:12" x14ac:dyDescent="0.25">
      <c r="A619" s="18">
        <v>45263</v>
      </c>
      <c r="B619" s="13">
        <v>4.5999999999999996</v>
      </c>
      <c r="C619" s="3">
        <v>3.66</v>
      </c>
      <c r="D619" s="3">
        <v>4.9800000000000004</v>
      </c>
      <c r="E619" s="3"/>
      <c r="F619" s="3"/>
      <c r="G619" s="3">
        <f t="shared" si="60"/>
        <v>13.24</v>
      </c>
      <c r="H619" s="19" t="s">
        <v>23</v>
      </c>
      <c r="I619" s="19"/>
      <c r="K619" s="8"/>
      <c r="L619" s="3">
        <f>$G$40+$G$100+$G$159+$G$217+$G$275+$G$334+$G$392+$G$450+$G$508+$G$566+SUM(G$571:G619)</f>
        <v>7053.9320000000007</v>
      </c>
    </row>
    <row r="620" spans="1:12" x14ac:dyDescent="0.25">
      <c r="A620" s="18">
        <v>45270</v>
      </c>
      <c r="B620" s="3">
        <v>4.18</v>
      </c>
      <c r="C620" s="3">
        <v>3.72</v>
      </c>
      <c r="D620" s="3">
        <v>5</v>
      </c>
      <c r="E620" s="3"/>
      <c r="F620" s="3"/>
      <c r="G620" s="3">
        <f t="shared" si="60"/>
        <v>12.9</v>
      </c>
      <c r="I620" s="47"/>
      <c r="K620" s="8"/>
      <c r="L620" s="3">
        <f>$G$40+$G$100+$G$159+$G$217+$G$275+$G$334+$G$392+$G$450+$G$508+$G$566+SUM(G$571:G620)</f>
        <v>7066.8320000000003</v>
      </c>
    </row>
    <row r="621" spans="1:12" x14ac:dyDescent="0.25">
      <c r="A621" s="18">
        <v>45277</v>
      </c>
      <c r="B621" s="3">
        <v>4.33</v>
      </c>
      <c r="C621" s="3">
        <v>3.69</v>
      </c>
      <c r="D621" s="3">
        <v>5.25</v>
      </c>
      <c r="E621" s="3"/>
      <c r="F621" s="3"/>
      <c r="G621" s="3">
        <f t="shared" si="60"/>
        <v>13.27</v>
      </c>
      <c r="I621" s="47"/>
      <c r="K621" s="8"/>
      <c r="L621" s="3">
        <f>$G$40+$G$100+$G$159+$G$217+$G$275+$G$334+$G$392+$G$450+$G$508+$G$566+SUM(G$571:G621)</f>
        <v>7080.1020000000008</v>
      </c>
    </row>
    <row r="622" spans="1:12" x14ac:dyDescent="0.25">
      <c r="A622" s="18">
        <v>45285</v>
      </c>
      <c r="B622" s="3">
        <v>4.63</v>
      </c>
      <c r="C622" s="3">
        <v>3.51</v>
      </c>
      <c r="D622" s="3">
        <v>4.68</v>
      </c>
      <c r="E622" s="3"/>
      <c r="F622" s="3"/>
      <c r="G622" s="3">
        <f t="shared" si="60"/>
        <v>12.82</v>
      </c>
      <c r="I622" s="47"/>
      <c r="K622" s="8"/>
      <c r="L622" s="3">
        <f>$G$40+$G$100+$G$159+$G$217+$G$275+$G$334+$G$392+$G$450+$G$508+$G$566+$G$625</f>
        <v>7109.982</v>
      </c>
    </row>
    <row r="623" spans="1:12" x14ac:dyDescent="0.25">
      <c r="A623" s="18">
        <v>45291</v>
      </c>
      <c r="B623" s="1">
        <v>4.8099999999999996</v>
      </c>
      <c r="C623" s="3">
        <v>3.49</v>
      </c>
      <c r="D623" s="3">
        <v>5.33</v>
      </c>
      <c r="E623" s="13">
        <v>3.43</v>
      </c>
      <c r="F623" s="3"/>
      <c r="G623" s="3">
        <f t="shared" si="60"/>
        <v>17.060000000000002</v>
      </c>
      <c r="H623" s="19" t="s">
        <v>172</v>
      </c>
      <c r="I623" s="19"/>
      <c r="K623" s="8"/>
      <c r="L623" s="3">
        <f>$G$40+$G$100+$G$159+$G$217+$G$275+$G$334+$G$392+$G$450+$G$508+$G$566+$G$625</f>
        <v>7109.982</v>
      </c>
    </row>
    <row r="624" spans="1:12" x14ac:dyDescent="0.25">
      <c r="A624" s="1"/>
      <c r="B624" s="4" t="s">
        <v>0</v>
      </c>
      <c r="C624" s="4" t="s">
        <v>0</v>
      </c>
      <c r="D624" s="4" t="s">
        <v>0</v>
      </c>
      <c r="E624" s="4" t="s">
        <v>0</v>
      </c>
      <c r="F624" s="4" t="s">
        <v>0</v>
      </c>
      <c r="G624" s="4" t="s">
        <v>7</v>
      </c>
      <c r="I624" s="47"/>
      <c r="K624" s="8"/>
    </row>
    <row r="625" spans="1:12" ht="18.75" x14ac:dyDescent="0.25">
      <c r="A625" s="5">
        <f>COUNTIF(B571:F624,"&gt;0")</f>
        <v>165</v>
      </c>
      <c r="B625" s="3">
        <f>SUM(B571:B624)</f>
        <v>233.29000000000002</v>
      </c>
      <c r="C625" s="3">
        <f>SUM(C571:C624)</f>
        <v>190.20000000000005</v>
      </c>
      <c r="D625" s="3">
        <f>SUM(D571:D624)</f>
        <v>260.57</v>
      </c>
      <c r="E625" s="3">
        <f>SUM(E571:E624)</f>
        <v>11.59</v>
      </c>
      <c r="F625" s="3">
        <f>SUM(F571:F624)</f>
        <v>0</v>
      </c>
      <c r="G625" s="6">
        <f>SUM(B625:F625)</f>
        <v>695.65000000000009</v>
      </c>
      <c r="H625" s="62" t="s">
        <v>174</v>
      </c>
      <c r="I625" s="63"/>
      <c r="K625" s="8"/>
    </row>
    <row r="626" spans="1:12" x14ac:dyDescent="0.25">
      <c r="B626" s="1"/>
      <c r="I626" s="47"/>
      <c r="K626" s="8"/>
    </row>
    <row r="627" spans="1:12" x14ac:dyDescent="0.25">
      <c r="B627" s="1"/>
      <c r="I627" s="47"/>
      <c r="K627" s="8"/>
    </row>
    <row r="628" spans="1:12" x14ac:dyDescent="0.25">
      <c r="A628" s="18">
        <v>45298</v>
      </c>
      <c r="B628" s="1">
        <v>4.83</v>
      </c>
      <c r="C628" s="3">
        <v>3.5</v>
      </c>
      <c r="D628" s="3">
        <v>5.47</v>
      </c>
      <c r="G628" s="3">
        <f t="shared" ref="G628:G645" si="61">SUM(B628:F628)</f>
        <v>13.8</v>
      </c>
      <c r="H628" s="19" t="s">
        <v>192</v>
      </c>
      <c r="I628" s="19"/>
      <c r="J628" s="24"/>
      <c r="K628" s="8"/>
      <c r="L628" s="3">
        <f>$G$40+$G$100+$G$159+$G$217+$G$275+$G$334+$G$392+$G$450+$G$508+$G$566+$G$625+SUM(G628,G628)</f>
        <v>7137.5820000000003</v>
      </c>
    </row>
    <row r="629" spans="1:12" x14ac:dyDescent="0.25">
      <c r="A629" s="18">
        <v>45305</v>
      </c>
      <c r="B629" s="3">
        <v>4.4000000000000004</v>
      </c>
      <c r="C629" s="13">
        <v>3.52</v>
      </c>
      <c r="D629" s="13">
        <v>4.87</v>
      </c>
      <c r="E629" s="3"/>
      <c r="F629" s="3"/>
      <c r="G629" s="3">
        <f t="shared" si="61"/>
        <v>12.79</v>
      </c>
      <c r="H629" s="19" t="s">
        <v>193</v>
      </c>
      <c r="I629" s="19"/>
      <c r="K629" s="8"/>
      <c r="L629" s="3">
        <f>$G$40+$G$100+$G$159+$G$217+$G$275+$G$334+$G$392+$G$450+$G$508+$G$566+$G$625+SUM(G628:G629)</f>
        <v>7136.5720000000001</v>
      </c>
    </row>
    <row r="630" spans="1:12" x14ac:dyDescent="0.25">
      <c r="A630" s="18">
        <v>45312</v>
      </c>
      <c r="B630" s="3">
        <v>4.21</v>
      </c>
      <c r="C630" s="3">
        <v>3.57</v>
      </c>
      <c r="D630" s="3">
        <v>5.21</v>
      </c>
      <c r="E630" s="3"/>
      <c r="F630" s="3"/>
      <c r="G630" s="3">
        <f t="shared" si="61"/>
        <v>12.989999999999998</v>
      </c>
      <c r="I630" s="47"/>
      <c r="K630" s="8"/>
      <c r="L630" s="3">
        <f>$G$40+$G$100+$G$159+$G$217+$G$275+$G$334+$G$392+$G$450+$G$508+$G$566+$G$625+SUM($G$628:G630)</f>
        <v>7149.5619999999999</v>
      </c>
    </row>
    <row r="631" spans="1:12" x14ac:dyDescent="0.25">
      <c r="A631" s="18">
        <v>45319</v>
      </c>
      <c r="B631" s="3">
        <v>4.38</v>
      </c>
      <c r="C631" s="3">
        <v>3.41</v>
      </c>
      <c r="D631" s="3">
        <v>5.0599999999999996</v>
      </c>
      <c r="E631" s="3"/>
      <c r="F631" s="3"/>
      <c r="G631" s="3">
        <f t="shared" si="61"/>
        <v>12.85</v>
      </c>
      <c r="I631" s="47"/>
      <c r="K631" s="8"/>
      <c r="L631" s="3">
        <f>$G$40+$G$100+$G$159+$G$217+$G$275+$G$334+$G$392+$G$450+$G$508+$G$566+$G$625+SUM($G$628:G631)</f>
        <v>7162.4120000000003</v>
      </c>
    </row>
    <row r="632" spans="1:12" x14ac:dyDescent="0.25">
      <c r="A632" s="18">
        <v>45326</v>
      </c>
      <c r="B632" s="13">
        <v>4.3</v>
      </c>
      <c r="C632" s="3">
        <v>3.98</v>
      </c>
      <c r="D632" s="13">
        <v>5.09</v>
      </c>
      <c r="E632" s="3"/>
      <c r="F632" s="3"/>
      <c r="G632" s="3">
        <f t="shared" si="61"/>
        <v>13.37</v>
      </c>
      <c r="H632" s="19" t="s">
        <v>157</v>
      </c>
      <c r="I632" s="19"/>
      <c r="J632" s="24"/>
      <c r="K632" s="8"/>
      <c r="L632" s="3">
        <f>$G$40+$G$100+$G$159+$G$217+$G$275+$G$334+$G$392+$G$450+$G$508+$G$566+$G$625+SUM($G$628:G632)</f>
        <v>7175.7820000000002</v>
      </c>
    </row>
    <row r="633" spans="1:12" x14ac:dyDescent="0.25">
      <c r="A633" s="18">
        <v>45333</v>
      </c>
      <c r="B633" s="13">
        <v>4.58</v>
      </c>
      <c r="C633" s="3">
        <v>3.81</v>
      </c>
      <c r="D633" s="3">
        <v>4.75</v>
      </c>
      <c r="E633" s="3"/>
      <c r="F633" s="3"/>
      <c r="G633" s="3">
        <f t="shared" si="61"/>
        <v>13.14</v>
      </c>
      <c r="H633" s="19" t="s">
        <v>200</v>
      </c>
      <c r="I633" s="19"/>
      <c r="K633" s="8"/>
      <c r="L633" s="3">
        <f>$G$40+$G$100+$G$159+$G$217+$G$275+$G$334+$G$392+$G$450+$G$508+$G$566+$G$625+SUM($G$628:G633)</f>
        <v>7188.9219999999996</v>
      </c>
    </row>
    <row r="634" spans="1:12" x14ac:dyDescent="0.25">
      <c r="A634" s="18">
        <v>45340</v>
      </c>
      <c r="B634" s="3">
        <v>4.16</v>
      </c>
      <c r="C634" s="13">
        <v>3.45</v>
      </c>
      <c r="D634" s="3">
        <v>4.83</v>
      </c>
      <c r="E634" s="3"/>
      <c r="F634" s="3"/>
      <c r="G634" s="3">
        <f t="shared" si="61"/>
        <v>12.440000000000001</v>
      </c>
      <c r="H634" s="19" t="s">
        <v>194</v>
      </c>
      <c r="I634" s="24"/>
      <c r="K634" s="8"/>
      <c r="L634" s="3">
        <f>$G$40+$G$100+$G$159+$G$217+$G$275+$G$334+$G$392+$G$450+$G$508+$G$566+$G$625+SUM($G$628:G634)</f>
        <v>7201.3620000000001</v>
      </c>
    </row>
    <row r="635" spans="1:12" x14ac:dyDescent="0.25">
      <c r="A635" s="18">
        <v>45347</v>
      </c>
      <c r="B635" s="3">
        <v>4.4800000000000004</v>
      </c>
      <c r="C635" s="3">
        <v>3.38</v>
      </c>
      <c r="D635" s="13">
        <v>4.87</v>
      </c>
      <c r="E635" s="3"/>
      <c r="F635" s="3"/>
      <c r="G635" s="3">
        <f t="shared" si="61"/>
        <v>12.73</v>
      </c>
      <c r="H635" s="19" t="s">
        <v>201</v>
      </c>
      <c r="I635" s="24"/>
      <c r="J635" s="24"/>
      <c r="K635" s="8"/>
      <c r="L635" s="3">
        <f>$G$40+$G$100+$G$159+$G$217+$G$275+$G$334+$G$392+$G$450+$G$508+$G$566+$G$625+SUM($G$628:G635)</f>
        <v>7214.0919999999996</v>
      </c>
    </row>
    <row r="636" spans="1:12" x14ac:dyDescent="0.25">
      <c r="A636" s="18">
        <v>45354</v>
      </c>
      <c r="B636" s="3">
        <v>4.49</v>
      </c>
      <c r="C636" s="13">
        <v>0</v>
      </c>
      <c r="D636" s="13">
        <v>0</v>
      </c>
      <c r="E636" s="3"/>
      <c r="F636" s="3"/>
      <c r="G636" s="3">
        <f t="shared" si="61"/>
        <v>4.49</v>
      </c>
      <c r="H636" s="19" t="s">
        <v>195</v>
      </c>
      <c r="I636" s="24"/>
      <c r="K636" s="8"/>
      <c r="L636" s="3">
        <f>$G$40+$G$100+$G$159+$G$217+$G$275+$G$334+$G$392+$G$450+$G$508+$G$566+$G$625+SUM($G$628:G636)</f>
        <v>7218.5820000000003</v>
      </c>
    </row>
    <row r="637" spans="1:12" x14ac:dyDescent="0.25">
      <c r="A637" s="18">
        <v>45361</v>
      </c>
      <c r="B637" s="13">
        <v>4.54</v>
      </c>
      <c r="C637" s="3">
        <v>3.43</v>
      </c>
      <c r="D637" s="13">
        <v>4.8099999999999996</v>
      </c>
      <c r="E637" s="3"/>
      <c r="F637" s="3"/>
      <c r="G637" s="3">
        <f t="shared" si="61"/>
        <v>12.780000000000001</v>
      </c>
      <c r="H637" s="19" t="s">
        <v>196</v>
      </c>
      <c r="I637" s="19"/>
      <c r="J637" s="24"/>
      <c r="K637" s="8"/>
      <c r="L637" s="3">
        <f>$G$40+$G$100+$G$159+$G$217+$G$275+$G$334+$G$392+$G$450+$G$508+$G$566+$G$625+SUM($G$628:G637)</f>
        <v>7231.3620000000001</v>
      </c>
    </row>
    <row r="638" spans="1:12" x14ac:dyDescent="0.25">
      <c r="A638" s="18">
        <v>45368</v>
      </c>
      <c r="B638" s="13">
        <v>4.5999999999999996</v>
      </c>
      <c r="C638" s="3">
        <v>3.73</v>
      </c>
      <c r="D638" s="3">
        <v>4.83</v>
      </c>
      <c r="E638" s="3"/>
      <c r="F638" s="3"/>
      <c r="G638" s="3">
        <f t="shared" si="61"/>
        <v>13.16</v>
      </c>
      <c r="H638" s="19" t="s">
        <v>197</v>
      </c>
      <c r="I638" s="19"/>
      <c r="J638" s="24"/>
      <c r="K638" s="8"/>
      <c r="L638" s="3">
        <f>$G$40+$G$100+$G$159+$G$217+$G$275+$G$334+$G$392+$G$450+$G$508+$G$566+$G$625+SUM($G$628:G638)</f>
        <v>7244.5219999999999</v>
      </c>
    </row>
    <row r="639" spans="1:12" x14ac:dyDescent="0.25">
      <c r="A639" s="18">
        <v>45375</v>
      </c>
      <c r="B639" s="13">
        <v>4.5</v>
      </c>
      <c r="C639" s="3">
        <v>3.67</v>
      </c>
      <c r="D639" s="3">
        <v>4.83</v>
      </c>
      <c r="E639" s="3"/>
      <c r="F639" s="3"/>
      <c r="G639" s="3">
        <f t="shared" si="61"/>
        <v>13</v>
      </c>
      <c r="H639" s="19" t="s">
        <v>198</v>
      </c>
      <c r="I639" s="19"/>
      <c r="J639" s="24"/>
      <c r="K639" s="8"/>
      <c r="L639" s="3">
        <f>$G$40+$G$100+$G$159+$G$217+$G$275+$G$334+$G$392+$G$450+$G$508+$G$566+$G$625+SUM($G$628:G639)</f>
        <v>7257.5219999999999</v>
      </c>
    </row>
    <row r="640" spans="1:12" x14ac:dyDescent="0.25">
      <c r="A640" s="18">
        <v>45382</v>
      </c>
      <c r="B640" s="13">
        <v>4.38</v>
      </c>
      <c r="C640" s="3">
        <v>3.5</v>
      </c>
      <c r="D640" s="3">
        <v>4.74</v>
      </c>
      <c r="E640" s="13"/>
      <c r="F640" s="3"/>
      <c r="G640" s="3">
        <f t="shared" si="61"/>
        <v>12.620000000000001</v>
      </c>
      <c r="H640" s="19" t="s">
        <v>202</v>
      </c>
      <c r="I640" s="19"/>
      <c r="J640" s="24"/>
      <c r="K640" s="8"/>
      <c r="L640" s="3">
        <f>$G$40+$G$100+$G$159+$G$217+$G$275+$G$334+$G$392+$G$450+$G$508+$G$566+$G$625+SUM($G$628:G640)</f>
        <v>7270.1419999999998</v>
      </c>
    </row>
    <row r="641" spans="1:12" x14ac:dyDescent="0.25">
      <c r="A641" s="18">
        <v>45389</v>
      </c>
      <c r="B641" s="13">
        <v>4.2300000000000004</v>
      </c>
      <c r="C641" s="13">
        <v>3.68</v>
      </c>
      <c r="D641" s="13">
        <v>4.9400000000000004</v>
      </c>
      <c r="E641" s="3"/>
      <c r="F641" s="3"/>
      <c r="G641" s="3">
        <f t="shared" si="61"/>
        <v>12.850000000000001</v>
      </c>
      <c r="H641" s="19" t="s">
        <v>199</v>
      </c>
      <c r="I641" s="24"/>
      <c r="J641" s="24"/>
      <c r="K641" s="8"/>
      <c r="L641" s="3">
        <f>$G$40+$G$100+$G$159+$G$217+$G$275+$G$334+$G$392+$G$450+$G$508+$G$566+$G$625+SUM($G$628:G641)</f>
        <v>7282.9920000000002</v>
      </c>
    </row>
    <row r="642" spans="1:12" x14ac:dyDescent="0.25">
      <c r="A642" s="18">
        <v>45396</v>
      </c>
      <c r="B642" s="3">
        <v>4.34</v>
      </c>
      <c r="C642" s="3">
        <v>3.78</v>
      </c>
      <c r="D642" s="3">
        <v>4.8899999999999997</v>
      </c>
      <c r="E642" s="3"/>
      <c r="F642" s="3"/>
      <c r="G642" s="3">
        <f t="shared" si="61"/>
        <v>13.009999999999998</v>
      </c>
      <c r="I642" s="47"/>
      <c r="K642" s="8"/>
      <c r="L642" s="3">
        <f>$G$40+$G$100+$G$159+$G$217+$G$275+$G$334+$G$392+$G$450+$G$508+$G$566+$G$625+SUM($G$628:G642)</f>
        <v>7296.0020000000004</v>
      </c>
    </row>
    <row r="643" spans="1:12" x14ac:dyDescent="0.25">
      <c r="A643" s="18">
        <v>45403</v>
      </c>
      <c r="B643" s="3">
        <v>4.71</v>
      </c>
      <c r="C643" s="3">
        <v>3.19</v>
      </c>
      <c r="D643" s="3">
        <v>5.08</v>
      </c>
      <c r="E643" s="3"/>
      <c r="F643" s="3"/>
      <c r="G643" s="3">
        <f t="shared" si="61"/>
        <v>12.98</v>
      </c>
      <c r="I643" s="47"/>
      <c r="K643" s="8"/>
      <c r="L643" s="3">
        <f>$G$40+$G$100+$G$159+$G$217+$G$275+$G$334+$G$392+$G$450+$G$508+$G$566+$G$625+SUM($G$628:G643)</f>
        <v>7308.982</v>
      </c>
    </row>
    <row r="644" spans="1:12" x14ac:dyDescent="0.25">
      <c r="A644" s="18">
        <v>45410</v>
      </c>
      <c r="B644" s="13">
        <v>4.4800000000000004</v>
      </c>
      <c r="C644" s="3">
        <v>3.73</v>
      </c>
      <c r="D644" s="3">
        <v>4.66</v>
      </c>
      <c r="E644" s="3"/>
      <c r="F644" s="3"/>
      <c r="G644" s="3">
        <f t="shared" si="61"/>
        <v>12.870000000000001</v>
      </c>
      <c r="H644" s="19" t="s">
        <v>23</v>
      </c>
      <c r="I644" s="19"/>
      <c r="K644" s="8"/>
      <c r="L644" s="3">
        <f>$G$40+$G$100+$G$159+$G$217+$G$275+$G$334+$G$392+$G$450+$G$508+$G$566+$G$625+SUM($G$628:G644)</f>
        <v>7321.8519999999999</v>
      </c>
    </row>
    <row r="645" spans="1:12" x14ac:dyDescent="0.25">
      <c r="A645" s="18">
        <v>45417</v>
      </c>
      <c r="B645" s="13">
        <v>4.46</v>
      </c>
      <c r="C645" s="3">
        <v>3.43</v>
      </c>
      <c r="D645" s="3">
        <v>4.74</v>
      </c>
      <c r="E645" s="3"/>
      <c r="F645" s="3"/>
      <c r="G645" s="3">
        <f t="shared" si="61"/>
        <v>12.63</v>
      </c>
      <c r="H645" s="19" t="s">
        <v>203</v>
      </c>
      <c r="I645" s="19"/>
      <c r="K645" s="8"/>
      <c r="L645" s="3">
        <f>$G$40+$G$100+$G$159+$G$217+$G$275+$G$334+$G$392+$G$450+$G$508+$G$566+$G$625+SUM($G$628:G645)</f>
        <v>7334.482</v>
      </c>
    </row>
    <row r="646" spans="1:12" x14ac:dyDescent="0.25">
      <c r="A646" s="1"/>
      <c r="B646" s="4" t="s">
        <v>0</v>
      </c>
      <c r="C646" s="4" t="s">
        <v>0</v>
      </c>
      <c r="D646" s="4" t="s">
        <v>0</v>
      </c>
      <c r="E646" s="4" t="s">
        <v>0</v>
      </c>
      <c r="F646" s="4" t="s">
        <v>0</v>
      </c>
      <c r="G646" s="4" t="s">
        <v>7</v>
      </c>
      <c r="I646" s="47"/>
      <c r="K646" s="8"/>
    </row>
    <row r="647" spans="1:12" ht="18.75" x14ac:dyDescent="0.25">
      <c r="A647" s="5">
        <f>COUNTIF(B628:F646,"&gt;0")</f>
        <v>52</v>
      </c>
      <c r="B647" s="3">
        <f>SUM(B628:B646)</f>
        <v>80.070000000000007</v>
      </c>
      <c r="C647" s="3">
        <f>SUM(C628:C646)</f>
        <v>60.759999999999991</v>
      </c>
      <c r="D647" s="3">
        <f>SUM(D628:D646)</f>
        <v>83.669999999999987</v>
      </c>
      <c r="E647" s="3">
        <f>SUM(E628:E646)</f>
        <v>0</v>
      </c>
      <c r="F647" s="3">
        <f>SUM(F628:F646)</f>
        <v>0</v>
      </c>
      <c r="G647" s="6">
        <f>SUM(B647:F647)</f>
        <v>224.49999999999997</v>
      </c>
      <c r="H647" s="62" t="s">
        <v>190</v>
      </c>
      <c r="I647" s="63"/>
      <c r="K647" s="8"/>
    </row>
    <row r="648" spans="1:12" x14ac:dyDescent="0.25">
      <c r="B648" s="1"/>
      <c r="I648" s="47"/>
      <c r="K648" s="8"/>
    </row>
    <row r="649" spans="1:12" x14ac:dyDescent="0.25">
      <c r="B649" s="1"/>
      <c r="I649" s="47"/>
      <c r="K649" s="8"/>
    </row>
    <row r="650" spans="1:12" x14ac:dyDescent="0.25">
      <c r="B650" s="1"/>
      <c r="I650" s="47"/>
      <c r="K650" s="8"/>
    </row>
    <row r="651" spans="1:12" ht="18.75" x14ac:dyDescent="0.25">
      <c r="B651" s="23">
        <f>AVERAGE(B628:B646)</f>
        <v>4.4483333333333341</v>
      </c>
      <c r="C651" s="23">
        <f>AVERAGE(C628:C646)</f>
        <v>3.3755555555555552</v>
      </c>
      <c r="D651" s="23">
        <f>AVERAGE(D628:D646)</f>
        <v>4.6483333333333325</v>
      </c>
      <c r="E651" s="3"/>
      <c r="F651" s="3"/>
      <c r="G651" s="23">
        <f>AVERAGE(G628:G646)</f>
        <v>12.472222222222221</v>
      </c>
      <c r="H651" s="58" t="s">
        <v>191</v>
      </c>
      <c r="I651" s="58"/>
      <c r="K651" s="8"/>
    </row>
    <row r="652" spans="1:12" x14ac:dyDescent="0.25">
      <c r="B652" s="1"/>
      <c r="I652" s="47"/>
      <c r="K652" s="8"/>
    </row>
    <row r="653" spans="1:12" x14ac:dyDescent="0.25">
      <c r="K653" s="8"/>
    </row>
    <row r="654" spans="1:12" ht="18.75" x14ac:dyDescent="0.25">
      <c r="B654" s="26">
        <f>AVERAGE(B69:B99,B105:B158,B164:B216,B222:B274,B280:B333,B339:B391,B397:B449,B455:B507,B513:B565,B571:B624,B628:B646)</f>
        <v>4.3794980694980659</v>
      </c>
      <c r="C654" s="26">
        <f>AVERAGE(C69:C99,C105:C158,C164:C216,C222:C274,C280:C333,C339:C391,C397:C449,C455:C507,C513:C565,C571:C624,C628:C646)</f>
        <v>3.6703320312500032</v>
      </c>
      <c r="D654" s="26">
        <f>AVERAGE(D69:D99,D105:D158,D164:D216,D222:D274,D280:D333,D339:D391,D397:D449,D455:D507,D513:D565,D571:D624,D628:D646)</f>
        <v>4.8826653696498052</v>
      </c>
      <c r="E654" s="26">
        <f>AVERAGE(E69:E99,E105:E158,E164:E216,E222:E274,E280:E333,E339:E391,E397:E449,E455:E507,E513:E565,E571:E624,E628:E646)</f>
        <v>2.8259090909090916</v>
      </c>
      <c r="F654" s="26"/>
      <c r="G654" s="26">
        <f>AVERAGE(G69:G99,G105:G158,G164:G216,G222:G274,G280:G333,G339:G391,G397:G449,G455:G507,G513:G565,G571:G624,G628:G646)</f>
        <v>13.200192678227367</v>
      </c>
      <c r="H654" s="73" t="s">
        <v>108</v>
      </c>
      <c r="I654" s="74"/>
      <c r="J654" s="74"/>
      <c r="K654" s="74"/>
      <c r="L654" s="33"/>
    </row>
    <row r="655" spans="1:12" ht="15.75" x14ac:dyDescent="0.25">
      <c r="A655" s="22" t="s">
        <v>0</v>
      </c>
    </row>
    <row r="656" spans="1:12" ht="21" x14ac:dyDescent="0.25">
      <c r="A656" s="27">
        <f>SUM(A40,A100,A159,A217,A275,A334,A392,A450,A508,A566,A625,A647)</f>
        <v>1734</v>
      </c>
      <c r="B656" s="53" t="s">
        <v>18</v>
      </c>
      <c r="G656" s="52">
        <f>G40+G100+G159+G217+G275+G334+G392+G450+G508+G566+G625+G647</f>
        <v>7334.482</v>
      </c>
      <c r="H656" s="71" t="s">
        <v>4</v>
      </c>
      <c r="I656" s="72"/>
      <c r="J656" s="72"/>
    </row>
    <row r="657" spans="1:10" ht="33" customHeight="1" x14ac:dyDescent="0.25">
      <c r="A657" s="27"/>
      <c r="B657" s="28"/>
      <c r="G657" s="29"/>
      <c r="H657" s="48"/>
      <c r="I657" s="48"/>
      <c r="J657" s="48"/>
    </row>
    <row r="658" spans="1:10" x14ac:dyDescent="0.25">
      <c r="G658" s="46" t="s">
        <v>68</v>
      </c>
      <c r="H658" s="68" t="s">
        <v>66</v>
      </c>
      <c r="I658" s="70"/>
      <c r="J658" s="70"/>
    </row>
    <row r="659" spans="1:10" x14ac:dyDescent="0.25">
      <c r="B659" s="19" t="s">
        <v>28</v>
      </c>
      <c r="C659" s="19"/>
      <c r="D659" s="19"/>
      <c r="G659" s="45" t="s">
        <v>109</v>
      </c>
      <c r="H659" s="68" t="s">
        <v>128</v>
      </c>
      <c r="I659" s="69"/>
      <c r="J659" s="69"/>
    </row>
    <row r="660" spans="1:10" x14ac:dyDescent="0.25">
      <c r="B660" s="30" t="s">
        <v>27</v>
      </c>
      <c r="C660" s="30"/>
      <c r="D660" s="30"/>
    </row>
    <row r="661" spans="1:10" x14ac:dyDescent="0.25">
      <c r="B661" s="31" t="s">
        <v>41</v>
      </c>
      <c r="G661" s="34" t="s">
        <v>69</v>
      </c>
      <c r="H661" s="35" t="s">
        <v>70</v>
      </c>
      <c r="I661" s="35"/>
      <c r="J661" s="35"/>
    </row>
    <row r="662" spans="1:10" x14ac:dyDescent="0.25">
      <c r="H662" s="35" t="s">
        <v>71</v>
      </c>
    </row>
  </sheetData>
  <mergeCells count="33">
    <mergeCell ref="H510:I510"/>
    <mergeCell ref="H659:J659"/>
    <mergeCell ref="H658:J658"/>
    <mergeCell ref="H656:J656"/>
    <mergeCell ref="H654:K654"/>
    <mergeCell ref="H566:I566"/>
    <mergeCell ref="H568:I568"/>
    <mergeCell ref="H651:I651"/>
    <mergeCell ref="H625:I625"/>
    <mergeCell ref="H647:I647"/>
    <mergeCell ref="K294:K328"/>
    <mergeCell ref="H450:I450"/>
    <mergeCell ref="H452:I452"/>
    <mergeCell ref="H508:I508"/>
    <mergeCell ref="M213:N213"/>
    <mergeCell ref="H217:I217"/>
    <mergeCell ref="H336:I336"/>
    <mergeCell ref="H392:I392"/>
    <mergeCell ref="H394:I394"/>
    <mergeCell ref="H275:I275"/>
    <mergeCell ref="H219:I219"/>
    <mergeCell ref="H277:I277"/>
    <mergeCell ref="H334:I334"/>
    <mergeCell ref="A1:G1"/>
    <mergeCell ref="H40:I40"/>
    <mergeCell ref="H100:I100"/>
    <mergeCell ref="H159:I159"/>
    <mergeCell ref="H161:I161"/>
    <mergeCell ref="K171:K172"/>
    <mergeCell ref="K204:K212"/>
    <mergeCell ref="H102:I102"/>
    <mergeCell ref="H42:I42"/>
    <mergeCell ref="H3:J3"/>
  </mergeCells>
  <hyperlinks>
    <hyperlink ref="H658" r:id="rId1" xr:uid="{00000000-0004-0000-0000-000000000000}"/>
    <hyperlink ref="M213" r:id="rId2" xr:uid="{00000000-0004-0000-0000-000001000000}"/>
    <hyperlink ref="H659" r:id="rId3" xr:uid="{00000000-0004-0000-0000-000002000000}"/>
    <hyperlink ref="H659:J659" r:id="rId4" display="http://jgkhome.name/4216AL/litter_pick-up.htm" xr:uid="{9C72480B-B147-4CFE-8209-FDECBBE0001D}"/>
  </hyperlinks>
  <pageMargins left="0.7" right="0.7" top="0.75" bottom="0.75" header="0.3" footer="0.3"/>
  <pageSetup orientation="portrait" r:id="rId5"/>
  <ignoredErrors>
    <ignoredError sqref="G45 G46:G66 G5:G38 G69:G94 G95:G98 G105:G116 G117:G148 G150:G157 G164:G197 G198:G215 G222:G225 G226:G254 G255:G272 G280:G284 G285:G332 G339:G396 G397:G453 G454:G469" formulaRange="1"/>
    <ignoredError sqref="E5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2024-05-08T16:36:42Z</dcterms:modified>
</cp:coreProperties>
</file>